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uniri-my.sharepoint.com/personal/tatjana_milosavljev_uniri_hr/Documents/2024/završni 2024/"/>
    </mc:Choice>
  </mc:AlternateContent>
  <xr:revisionPtr revIDLastSave="14" documentId="8_{1E7ED13D-F935-463C-9BAD-55AC029F44BE}" xr6:coauthVersionLast="47" xr6:coauthVersionMax="47" xr10:uidLastSave="{F494FBFB-CECD-4167-AF22-BC1A9A5B3103}"/>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H1452" i="1" s="1"/>
  <c r="D1452" i="1"/>
  <c r="C1455" i="1"/>
  <c r="D1455" i="1"/>
  <c r="H1455" i="1" s="1"/>
  <c r="G1455" i="1"/>
  <c r="J1455" i="1"/>
  <c r="C1456" i="1"/>
  <c r="D1456" i="1"/>
  <c r="C1457" i="1"/>
  <c r="D1457" i="1"/>
  <c r="H1457" i="1" s="1"/>
  <c r="J1457" i="1"/>
  <c r="C1458" i="1"/>
  <c r="D1458" i="1"/>
  <c r="H1458" i="1"/>
  <c r="C1459" i="1"/>
  <c r="D1459" i="1"/>
  <c r="H1459" i="1" s="1"/>
  <c r="J1459" i="1"/>
  <c r="C1460" i="1"/>
  <c r="D1460" i="1"/>
  <c r="H1460" i="1"/>
  <c r="C1462" i="1"/>
  <c r="D1462" i="1"/>
  <c r="H1462" i="1" s="1"/>
  <c r="C1463" i="1"/>
  <c r="D1463" i="1"/>
  <c r="C1464" i="1"/>
  <c r="D1464" i="1"/>
  <c r="H1464" i="1" s="1"/>
  <c r="C1465" i="1"/>
  <c r="D1465" i="1"/>
  <c r="C1466" i="1"/>
  <c r="D1466" i="1"/>
  <c r="H1466" i="1" s="1"/>
  <c r="C1467" i="1"/>
  <c r="D1467" i="1"/>
  <c r="C1468" i="1"/>
  <c r="D1468" i="1"/>
  <c r="H1468" i="1" s="1"/>
  <c r="C1471" i="1"/>
  <c r="D1471" i="1"/>
  <c r="C1472" i="1"/>
  <c r="D1472" i="1"/>
  <c r="H1472" i="1" s="1"/>
  <c r="C1473" i="1"/>
  <c r="D1473" i="1"/>
  <c r="C1474" i="1"/>
  <c r="D1474" i="1"/>
  <c r="H1474" i="1" s="1"/>
  <c r="C1476" i="1"/>
  <c r="D1476" i="1"/>
  <c r="H1476" i="1"/>
  <c r="C1477" i="1"/>
  <c r="D1477" i="1"/>
  <c r="H1477" i="1" s="1"/>
  <c r="J1477" i="1"/>
  <c r="C1478" i="1"/>
  <c r="D1478" i="1"/>
  <c r="H1478" i="1"/>
  <c r="C1479" i="1"/>
  <c r="D1479" i="1"/>
  <c r="H1479" i="1" s="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H1505" i="1" s="1"/>
  <c r="C1506" i="1"/>
  <c r="G1506" i="1"/>
  <c r="H1506" i="1"/>
  <c r="C1507" i="1"/>
  <c r="G1507" i="1" s="1"/>
  <c r="H1507" i="1"/>
  <c r="C1508" i="1"/>
  <c r="C1509" i="1"/>
  <c r="H1509" i="1" s="1"/>
  <c r="C1510" i="1"/>
  <c r="G1510" i="1"/>
  <c r="H1510" i="1"/>
  <c r="C1512" i="1"/>
  <c r="C1513" i="1"/>
  <c r="H1513" i="1" s="1"/>
  <c r="G1513" i="1"/>
  <c r="C1514" i="1"/>
  <c r="G1514" i="1"/>
  <c r="H1514" i="1"/>
  <c r="C1515" i="1"/>
  <c r="G1515" i="1" s="1"/>
  <c r="H1515" i="1"/>
  <c r="C1516" i="1"/>
  <c r="C1520" i="1"/>
  <c r="C1521" i="1"/>
  <c r="H1521" i="1" s="1"/>
  <c r="G1521" i="1"/>
  <c r="C1522" i="1"/>
  <c r="G1522" i="1"/>
  <c r="H1522" i="1"/>
  <c r="C1523" i="1"/>
  <c r="G1523" i="1" s="1"/>
  <c r="H1523" i="1"/>
  <c r="C1526" i="1"/>
  <c r="G1526" i="1"/>
  <c r="H1526" i="1"/>
  <c r="C1527" i="1"/>
  <c r="G1527" i="1" s="1"/>
  <c r="H1527" i="1"/>
  <c r="C1528" i="1"/>
  <c r="C1529" i="1"/>
  <c r="H1529" i="1" s="1"/>
  <c r="G1529" i="1"/>
  <c r="C1531" i="1"/>
  <c r="G1531" i="1" s="1"/>
  <c r="H1531" i="1"/>
  <c r="C1532" i="1"/>
  <c r="C1533" i="1"/>
  <c r="H1533" i="1" s="1"/>
  <c r="C1534" i="1"/>
  <c r="G1534" i="1"/>
  <c r="H1534" i="1"/>
  <c r="C1536" i="1"/>
  <c r="C1537" i="1"/>
  <c r="H1537" i="1" s="1"/>
  <c r="G1537" i="1"/>
  <c r="C1538" i="1"/>
  <c r="G1538" i="1"/>
  <c r="H1538" i="1"/>
  <c r="C1539" i="1"/>
  <c r="G1539" i="1" s="1"/>
  <c r="H1539" i="1"/>
  <c r="C1541" i="1"/>
  <c r="H1541" i="1" s="1"/>
  <c r="G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H1569" i="1" s="1"/>
  <c r="G1569" i="1"/>
  <c r="C1571" i="1"/>
  <c r="G1571" i="1"/>
  <c r="H1571" i="1"/>
  <c r="C1572" i="1"/>
  <c r="G1572" i="1" s="1"/>
  <c r="C1573" i="1"/>
  <c r="H1573" i="1" s="1"/>
  <c r="C1574" i="1"/>
  <c r="G1574" i="1" s="1"/>
  <c r="H1574" i="1"/>
  <c r="C1575" i="1"/>
  <c r="G1575" i="1"/>
  <c r="H1575" i="1"/>
  <c r="C1577" i="1"/>
  <c r="H1577" i="1" s="1"/>
  <c r="C1578" i="1"/>
  <c r="G1578" i="1" s="1"/>
  <c r="C1579" i="1"/>
  <c r="G1579" i="1"/>
  <c r="H1579" i="1"/>
  <c r="C1580" i="1"/>
  <c r="G1580" i="1" s="1"/>
  <c r="E246" i="9"/>
  <c r="L246" i="9"/>
  <c r="M246" i="9"/>
  <c r="F246" i="9" s="1"/>
  <c r="B246" i="9" s="1"/>
  <c r="E247" i="9"/>
  <c r="L247" i="9"/>
  <c r="F247" i="9" s="1"/>
  <c r="M247" i="9"/>
  <c r="E248" i="9"/>
  <c r="B248" i="9" s="1"/>
  <c r="F248" i="9"/>
  <c r="L248" i="9"/>
  <c r="M248" i="9"/>
  <c r="E249" i="9"/>
  <c r="L249" i="9"/>
  <c r="F249" i="9" s="1"/>
  <c r="M249" i="9"/>
  <c r="E250" i="9"/>
  <c r="L250" i="9"/>
  <c r="F250" i="9" s="1"/>
  <c r="B250" i="9" s="1"/>
  <c r="M250" i="9"/>
  <c r="E251" i="9"/>
  <c r="B251" i="9" s="1"/>
  <c r="L251" i="9"/>
  <c r="F251" i="9" s="1"/>
  <c r="M251" i="9"/>
  <c r="E252" i="9"/>
  <c r="L252" i="9"/>
  <c r="F252" i="9" s="1"/>
  <c r="M252" i="9"/>
  <c r="E253" i="9"/>
  <c r="B253" i="9" s="1"/>
  <c r="F253" i="9"/>
  <c r="L253" i="9"/>
  <c r="M253" i="9"/>
  <c r="E254" i="9"/>
  <c r="L254" i="9"/>
  <c r="F254" i="9" s="1"/>
  <c r="M254" i="9"/>
  <c r="E255" i="9"/>
  <c r="L255" i="9"/>
  <c r="F255" i="9" s="1"/>
  <c r="B255" i="9" s="1"/>
  <c r="M255" i="9"/>
  <c r="E256" i="9"/>
  <c r="B256" i="9" s="1"/>
  <c r="L256" i="9"/>
  <c r="F256" i="9" s="1"/>
  <c r="M256" i="9"/>
  <c r="E257" i="9"/>
  <c r="B257" i="9" s="1"/>
  <c r="F257" i="9"/>
  <c r="L257" i="9"/>
  <c r="M257" i="9"/>
  <c r="E258" i="9"/>
  <c r="L258" i="9"/>
  <c r="F258" i="9" s="1"/>
  <c r="M258" i="9"/>
  <c r="E259" i="9"/>
  <c r="L259" i="9"/>
  <c r="F259" i="9" s="1"/>
  <c r="B259" i="9" s="1"/>
  <c r="M259" i="9"/>
  <c r="E260" i="9"/>
  <c r="B260" i="9" s="1"/>
  <c r="L260" i="9"/>
  <c r="F260" i="9" s="1"/>
  <c r="M260" i="9"/>
  <c r="E261" i="9"/>
  <c r="B261" i="9" s="1"/>
  <c r="F261" i="9"/>
  <c r="L261" i="9"/>
  <c r="M261" i="9"/>
  <c r="E262" i="9"/>
  <c r="B262" i="9" s="1"/>
  <c r="L262" i="9"/>
  <c r="F262" i="9" s="1"/>
  <c r="M262" i="9"/>
  <c r="E263" i="9"/>
  <c r="L263" i="9"/>
  <c r="F263" i="9" s="1"/>
  <c r="B263" i="9" s="1"/>
  <c r="M263" i="9"/>
  <c r="E264" i="9"/>
  <c r="L264" i="9"/>
  <c r="F264" i="9" s="1"/>
  <c r="M264" i="9"/>
  <c r="E265" i="9"/>
  <c r="B265" i="9" s="1"/>
  <c r="F265" i="9"/>
  <c r="L265" i="9"/>
  <c r="M265" i="9"/>
  <c r="E266" i="9"/>
  <c r="B266" i="9" s="1"/>
  <c r="L266" i="9"/>
  <c r="F266" i="9" s="1"/>
  <c r="M266" i="9"/>
  <c r="E267" i="9"/>
  <c r="L267" i="9"/>
  <c r="F267" i="9" s="1"/>
  <c r="B267" i="9" s="1"/>
  <c r="M267" i="9"/>
  <c r="E268" i="9"/>
  <c r="L268" i="9"/>
  <c r="F268" i="9" s="1"/>
  <c r="M268" i="9"/>
  <c r="E269" i="9"/>
  <c r="B269" i="9" s="1"/>
  <c r="F269" i="9"/>
  <c r="L269" i="9"/>
  <c r="M269" i="9"/>
  <c r="E270" i="9"/>
  <c r="L270" i="9"/>
  <c r="F270" i="9" s="1"/>
  <c r="M270" i="9"/>
  <c r="E271" i="9"/>
  <c r="L271" i="9"/>
  <c r="F271" i="9" s="1"/>
  <c r="B271" i="9" s="1"/>
  <c r="M271" i="9"/>
  <c r="E272" i="9"/>
  <c r="E273" i="9"/>
  <c r="B273" i="9" s="1"/>
  <c r="F273" i="9"/>
  <c r="H273" i="9"/>
  <c r="I273" i="9"/>
  <c r="F274" i="9"/>
  <c r="H275" i="9"/>
  <c r="L275" i="9"/>
  <c r="F275" i="9" s="1"/>
  <c r="F276" i="9"/>
  <c r="F278" i="9"/>
  <c r="F279" i="9"/>
  <c r="F280" i="9"/>
  <c r="F281" i="9"/>
  <c r="F282" i="9"/>
  <c r="G282" i="9"/>
  <c r="E282" i="9" s="1"/>
  <c r="B282" i="9" s="1"/>
  <c r="H282" i="9"/>
  <c r="E283" i="9"/>
  <c r="B283" i="9" s="1"/>
  <c r="F283" i="9"/>
  <c r="G283" i="9"/>
  <c r="H283" i="9"/>
  <c r="E284" i="9"/>
  <c r="B284" i="9" s="1"/>
  <c r="F284" i="9"/>
  <c r="G284" i="9"/>
  <c r="H284" i="9"/>
  <c r="F285" i="9"/>
  <c r="F286" i="9"/>
  <c r="G286" i="9"/>
  <c r="E286" i="9" s="1"/>
  <c r="B286" i="9" s="1"/>
  <c r="H286" i="9"/>
  <c r="F287" i="9"/>
  <c r="G287" i="9"/>
  <c r="E287" i="9" s="1"/>
  <c r="H287" i="9"/>
  <c r="F288" i="9"/>
  <c r="G288" i="9"/>
  <c r="H288" i="9"/>
  <c r="E289" i="9"/>
  <c r="B289" i="9" s="1"/>
  <c r="F289" i="9"/>
  <c r="G289" i="9"/>
  <c r="H289" i="9"/>
  <c r="F290" i="9"/>
  <c r="F291" i="9"/>
  <c r="E292" i="9"/>
  <c r="B292" i="9" s="1"/>
  <c r="F292" i="9"/>
  <c r="G292" i="9"/>
  <c r="H292" i="9"/>
  <c r="F293" i="9"/>
  <c r="G293" i="9"/>
  <c r="H293" i="9"/>
  <c r="F294" i="9"/>
  <c r="G294" i="9"/>
  <c r="H294" i="9"/>
  <c r="F295" i="9"/>
  <c r="G295" i="9"/>
  <c r="E295" i="9" s="1"/>
  <c r="H295" i="9"/>
  <c r="F296" i="9"/>
  <c r="G296" i="9"/>
  <c r="E296" i="9" s="1"/>
  <c r="H296" i="9"/>
  <c r="E297" i="9"/>
  <c r="B297" i="9" s="1"/>
  <c r="F297" i="9"/>
  <c r="G297" i="9"/>
  <c r="H297" i="9"/>
  <c r="F298" i="9"/>
  <c r="G298" i="9"/>
  <c r="H298" i="9"/>
  <c r="F299" i="9"/>
  <c r="G299" i="9"/>
  <c r="H299" i="9"/>
  <c r="F300" i="9"/>
  <c r="G300" i="9"/>
  <c r="E300" i="9" s="1"/>
  <c r="B300" i="9" s="1"/>
  <c r="H300" i="9"/>
  <c r="F301" i="9"/>
  <c r="G301" i="9"/>
  <c r="H301" i="9"/>
  <c r="E301" i="9" s="1"/>
  <c r="B301" i="9" s="1"/>
  <c r="F302" i="9"/>
  <c r="G302" i="9"/>
  <c r="E302" i="9" s="1"/>
  <c r="B302" i="9" s="1"/>
  <c r="H302" i="9"/>
  <c r="F303" i="9"/>
  <c r="G303" i="9"/>
  <c r="E303" i="9" s="1"/>
  <c r="H303" i="9"/>
  <c r="F304" i="9"/>
  <c r="G304" i="9"/>
  <c r="E304" i="9" s="1"/>
  <c r="B304" i="9" s="1"/>
  <c r="H304" i="9"/>
  <c r="E305" i="9"/>
  <c r="B305" i="9" s="1"/>
  <c r="F305" i="9"/>
  <c r="G305" i="9"/>
  <c r="H305" i="9"/>
  <c r="F306" i="9"/>
  <c r="G306" i="9"/>
  <c r="H306" i="9"/>
  <c r="E306" i="9" s="1"/>
  <c r="B306" i="9" s="1"/>
  <c r="F307" i="9"/>
  <c r="G307" i="9"/>
  <c r="H307" i="9"/>
  <c r="F308" i="9"/>
  <c r="F309" i="9"/>
  <c r="G309" i="9"/>
  <c r="H309" i="9"/>
  <c r="E309" i="9" s="1"/>
  <c r="B309" i="9" s="1"/>
  <c r="F310" i="9"/>
  <c r="F311" i="9"/>
  <c r="F312" i="9"/>
  <c r="F313" i="9"/>
  <c r="F314" i="9"/>
  <c r="F315" i="9"/>
  <c r="F316" i="9"/>
  <c r="F317" i="9"/>
  <c r="F318" i="9"/>
  <c r="J1448" i="9"/>
  <c r="L1448" i="9"/>
  <c r="M245" i="9"/>
  <c r="L245" i="9"/>
  <c r="F245" i="9"/>
  <c r="B245" i="9" s="1"/>
  <c r="E245" i="9"/>
  <c r="M244" i="9"/>
  <c r="L244" i="9"/>
  <c r="E244" i="9"/>
  <c r="M243" i="9"/>
  <c r="F243" i="9" s="1"/>
  <c r="L243" i="9"/>
  <c r="E243" i="9"/>
  <c r="B243" i="9"/>
  <c r="M242" i="9"/>
  <c r="L242" i="9"/>
  <c r="F242" i="9" s="1"/>
  <c r="E242" i="9"/>
  <c r="B242" i="9" s="1"/>
  <c r="M241" i="9"/>
  <c r="L241" i="9"/>
  <c r="E241" i="9"/>
  <c r="M240" i="9"/>
  <c r="L240" i="9"/>
  <c r="E240" i="9"/>
  <c r="M239" i="9"/>
  <c r="F239" i="9" s="1"/>
  <c r="L239" i="9"/>
  <c r="E239" i="9"/>
  <c r="B239" i="9" s="1"/>
  <c r="M238" i="9"/>
  <c r="L238" i="9"/>
  <c r="F238" i="9"/>
  <c r="E238" i="9"/>
  <c r="M237" i="9"/>
  <c r="L237" i="9"/>
  <c r="F237" i="9"/>
  <c r="B237" i="9" s="1"/>
  <c r="E237" i="9"/>
  <c r="M236" i="9"/>
  <c r="L236" i="9"/>
  <c r="F236" i="9" s="1"/>
  <c r="E236" i="9"/>
  <c r="B236" i="9" s="1"/>
  <c r="M235" i="9"/>
  <c r="F235" i="9" s="1"/>
  <c r="L235" i="9"/>
  <c r="E235" i="9"/>
  <c r="B235" i="9"/>
  <c r="M234" i="9"/>
  <c r="L234" i="9"/>
  <c r="F234" i="9" s="1"/>
  <c r="E234" i="9"/>
  <c r="B234" i="9" s="1"/>
  <c r="M233" i="9"/>
  <c r="L233" i="9"/>
  <c r="E233" i="9"/>
  <c r="M232" i="9"/>
  <c r="L232" i="9"/>
  <c r="E232" i="9"/>
  <c r="M231" i="9"/>
  <c r="F231" i="9" s="1"/>
  <c r="L231" i="9"/>
  <c r="E231" i="9"/>
  <c r="B231" i="9" s="1"/>
  <c r="M230" i="9"/>
  <c r="L230" i="9"/>
  <c r="F230" i="9"/>
  <c r="E230" i="9"/>
  <c r="M229" i="9"/>
  <c r="L229" i="9"/>
  <c r="F229" i="9"/>
  <c r="B229" i="9" s="1"/>
  <c r="E229" i="9"/>
  <c r="M228" i="9"/>
  <c r="L228" i="9"/>
  <c r="F228" i="9" s="1"/>
  <c r="E228" i="9"/>
  <c r="B228" i="9" s="1"/>
  <c r="M227" i="9"/>
  <c r="F227" i="9" s="1"/>
  <c r="L227" i="9"/>
  <c r="E227" i="9"/>
  <c r="B227" i="9"/>
  <c r="M226" i="9"/>
  <c r="L226" i="9"/>
  <c r="F226" i="9" s="1"/>
  <c r="E226" i="9"/>
  <c r="B226" i="9" s="1"/>
  <c r="M225" i="9"/>
  <c r="L225" i="9"/>
  <c r="E225" i="9"/>
  <c r="M224" i="9"/>
  <c r="L224" i="9"/>
  <c r="E224" i="9"/>
  <c r="M223" i="9"/>
  <c r="F223" i="9" s="1"/>
  <c r="L223" i="9"/>
  <c r="E223" i="9"/>
  <c r="B223" i="9" s="1"/>
  <c r="M222" i="9"/>
  <c r="L222" i="9"/>
  <c r="F222" i="9"/>
  <c r="E222" i="9"/>
  <c r="M221" i="9"/>
  <c r="L221" i="9"/>
  <c r="F221" i="9"/>
  <c r="B221" i="9" s="1"/>
  <c r="E221" i="9"/>
  <c r="M220" i="9"/>
  <c r="L220" i="9"/>
  <c r="F220" i="9" s="1"/>
  <c r="E220" i="9"/>
  <c r="B220" i="9" s="1"/>
  <c r="M219" i="9"/>
  <c r="F219" i="9" s="1"/>
  <c r="L219" i="9"/>
  <c r="E219" i="9"/>
  <c r="B219" i="9"/>
  <c r="M218" i="9"/>
  <c r="L218" i="9"/>
  <c r="F218" i="9" s="1"/>
  <c r="E218" i="9"/>
  <c r="B218" i="9" s="1"/>
  <c r="M217" i="9"/>
  <c r="L217" i="9"/>
  <c r="E217" i="9"/>
  <c r="M216" i="9"/>
  <c r="L216" i="9"/>
  <c r="E216" i="9"/>
  <c r="M215" i="9"/>
  <c r="F215" i="9" s="1"/>
  <c r="L215" i="9"/>
  <c r="E215" i="9"/>
  <c r="B215" i="9" s="1"/>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E135" i="9" s="1"/>
  <c r="B135" i="9" s="1"/>
  <c r="F135" i="9"/>
  <c r="H134" i="9"/>
  <c r="G134" i="9"/>
  <c r="F134" i="9"/>
  <c r="E134" i="9"/>
  <c r="B134" i="9" s="1"/>
  <c r="H133" i="9"/>
  <c r="G133" i="9"/>
  <c r="F133" i="9"/>
  <c r="E133" i="9"/>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E30" i="7"/>
  <c r="D1461" i="1" s="1"/>
  <c r="D30" i="7"/>
  <c r="C1461" i="1" s="1"/>
  <c r="E23" i="7"/>
  <c r="D1454" i="1" s="1"/>
  <c r="D23" i="7"/>
  <c r="C1454" i="1" s="1"/>
  <c r="E22" i="7"/>
  <c r="D1453" i="1"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E237" i="5" s="1"/>
  <c r="I23" i="3"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E644" i="4" s="1"/>
  <c r="D417" i="4"/>
  <c r="D644" i="4" s="1"/>
  <c r="F644" i="4" s="1"/>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E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E133" i="4"/>
  <c r="F133" i="4" s="1"/>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D1451" i="1"/>
  <c r="C1451" i="1"/>
  <c r="H1451" i="1" s="1"/>
  <c r="D1450" i="1"/>
  <c r="J1450" i="1" s="1"/>
  <c r="C1450" i="1"/>
  <c r="D1449" i="1"/>
  <c r="C1449" i="1"/>
  <c r="H1449" i="1" s="1"/>
  <c r="D1448" i="1"/>
  <c r="C1448" i="1"/>
  <c r="H1447" i="1"/>
  <c r="G1447" i="1"/>
  <c r="D1447" i="1"/>
  <c r="J1447" i="1" s="1"/>
  <c r="C1447" i="1"/>
  <c r="D1446" i="1"/>
  <c r="C1446" i="1"/>
  <c r="G1445" i="1"/>
  <c r="D1445" i="1"/>
  <c r="C1445" i="1"/>
  <c r="H1444" i="1"/>
  <c r="D1444" i="1"/>
  <c r="C1444" i="1"/>
  <c r="J1443" i="1"/>
  <c r="G1443" i="1"/>
  <c r="D1443" i="1"/>
  <c r="C1443" i="1"/>
  <c r="H1442" i="1"/>
  <c r="D1442" i="1"/>
  <c r="C1442" i="1"/>
  <c r="J1441" i="1"/>
  <c r="G1441" i="1"/>
  <c r="D1441" i="1"/>
  <c r="C1441" i="1"/>
  <c r="H1440" i="1"/>
  <c r="D1440" i="1"/>
  <c r="C1440" i="1"/>
  <c r="J1439" i="1"/>
  <c r="G1439" i="1"/>
  <c r="D1439" i="1"/>
  <c r="C1439" i="1"/>
  <c r="G1438" i="1"/>
  <c r="D1438" i="1"/>
  <c r="C1438" i="1"/>
  <c r="D1437" i="1"/>
  <c r="G1437" i="1" s="1"/>
  <c r="C1437" i="1"/>
  <c r="G1434" i="1"/>
  <c r="D1434" i="1"/>
  <c r="C1434" i="1"/>
  <c r="H1434" i="1" s="1"/>
  <c r="G1433" i="1"/>
  <c r="D1433" i="1"/>
  <c r="C1433" i="1"/>
  <c r="G1432" i="1"/>
  <c r="D1432" i="1"/>
  <c r="C1432" i="1"/>
  <c r="D1431" i="1"/>
  <c r="G1431" i="1" s="1"/>
  <c r="C1431" i="1"/>
  <c r="G1430" i="1"/>
  <c r="D1430" i="1"/>
  <c r="C1430" i="1"/>
  <c r="H1430" i="1" s="1"/>
  <c r="G1429" i="1"/>
  <c r="D1429" i="1"/>
  <c r="C1429" i="1"/>
  <c r="G1428" i="1"/>
  <c r="D1428" i="1"/>
  <c r="C1428" i="1"/>
  <c r="D1427" i="1"/>
  <c r="G1427" i="1" s="1"/>
  <c r="C1427" i="1"/>
  <c r="G1426" i="1"/>
  <c r="D1426" i="1"/>
  <c r="C1426" i="1"/>
  <c r="H1426" i="1" s="1"/>
  <c r="G1425" i="1"/>
  <c r="D1425" i="1"/>
  <c r="C1425" i="1"/>
  <c r="G1424" i="1"/>
  <c r="D1424" i="1"/>
  <c r="C1424" i="1"/>
  <c r="D1423" i="1"/>
  <c r="G1423" i="1" s="1"/>
  <c r="C1423" i="1"/>
  <c r="G1422" i="1"/>
  <c r="D1422" i="1"/>
  <c r="C1422" i="1"/>
  <c r="H1422" i="1" s="1"/>
  <c r="G1421" i="1"/>
  <c r="D1421" i="1"/>
  <c r="C1421" i="1"/>
  <c r="G1420" i="1"/>
  <c r="D1420" i="1"/>
  <c r="C1420" i="1"/>
  <c r="D1419" i="1"/>
  <c r="G1419" i="1" s="1"/>
  <c r="C1419" i="1"/>
  <c r="G1418" i="1"/>
  <c r="D1418" i="1"/>
  <c r="C1418" i="1"/>
  <c r="H1418" i="1" s="1"/>
  <c r="G1417" i="1"/>
  <c r="D1417" i="1"/>
  <c r="C1417" i="1"/>
  <c r="G1416" i="1"/>
  <c r="D1416" i="1"/>
  <c r="C1416" i="1"/>
  <c r="D1415" i="1"/>
  <c r="G1415" i="1" s="1"/>
  <c r="C1415" i="1"/>
  <c r="G1414" i="1"/>
  <c r="D1414" i="1"/>
  <c r="C1414" i="1"/>
  <c r="H1414" i="1" s="1"/>
  <c r="G1413" i="1"/>
  <c r="D1413" i="1"/>
  <c r="C1413" i="1"/>
  <c r="G1412" i="1"/>
  <c r="D1412" i="1"/>
  <c r="C1412" i="1"/>
  <c r="D1411" i="1"/>
  <c r="G1411" i="1" s="1"/>
  <c r="C1411" i="1"/>
  <c r="G1410" i="1"/>
  <c r="D1410" i="1"/>
  <c r="C1410" i="1"/>
  <c r="H1410" i="1" s="1"/>
  <c r="G1409" i="1"/>
  <c r="D1409" i="1"/>
  <c r="C1409" i="1"/>
  <c r="D1408" i="1"/>
  <c r="G1407" i="1"/>
  <c r="D1407" i="1"/>
  <c r="C1407" i="1"/>
  <c r="H1407" i="1" s="1"/>
  <c r="G1406" i="1"/>
  <c r="D1406" i="1"/>
  <c r="C1406" i="1"/>
  <c r="G1405" i="1"/>
  <c r="D1405" i="1"/>
  <c r="C1405" i="1"/>
  <c r="D1404" i="1"/>
  <c r="G1404" i="1" s="1"/>
  <c r="C1404" i="1"/>
  <c r="G1403" i="1"/>
  <c r="D1403" i="1"/>
  <c r="C1403" i="1"/>
  <c r="H1403" i="1" s="1"/>
  <c r="G1402" i="1"/>
  <c r="D1402" i="1"/>
  <c r="C1402" i="1"/>
  <c r="G1401" i="1"/>
  <c r="D1401" i="1"/>
  <c r="C1401" i="1"/>
  <c r="D1400" i="1"/>
  <c r="G1400" i="1" s="1"/>
  <c r="C1400" i="1"/>
  <c r="G1399" i="1"/>
  <c r="D1399" i="1"/>
  <c r="C1399" i="1"/>
  <c r="H1399" i="1" s="1"/>
  <c r="G1398" i="1"/>
  <c r="D1398" i="1"/>
  <c r="C1398" i="1"/>
  <c r="G1397" i="1"/>
  <c r="D1397" i="1"/>
  <c r="C1397" i="1"/>
  <c r="D1396" i="1"/>
  <c r="G1396" i="1" s="1"/>
  <c r="C1396" i="1"/>
  <c r="G1395" i="1"/>
  <c r="D1395" i="1"/>
  <c r="C1395" i="1"/>
  <c r="H1395" i="1" s="1"/>
  <c r="G1394" i="1"/>
  <c r="D1394" i="1"/>
  <c r="C1394" i="1"/>
  <c r="G1393" i="1"/>
  <c r="D1393" i="1"/>
  <c r="C1393" i="1"/>
  <c r="D1392" i="1"/>
  <c r="G1392" i="1" s="1"/>
  <c r="C1392" i="1"/>
  <c r="G1391" i="1"/>
  <c r="D1391" i="1"/>
  <c r="C1391" i="1"/>
  <c r="H1391" i="1" s="1"/>
  <c r="G1390" i="1"/>
  <c r="D1390" i="1"/>
  <c r="C1390" i="1"/>
  <c r="G1389" i="1"/>
  <c r="D1389" i="1"/>
  <c r="C1389" i="1"/>
  <c r="D1388" i="1"/>
  <c r="G1388" i="1" s="1"/>
  <c r="C1388" i="1"/>
  <c r="G1387" i="1"/>
  <c r="D1387" i="1"/>
  <c r="C1387" i="1"/>
  <c r="H1387" i="1" s="1"/>
  <c r="G1386" i="1"/>
  <c r="D1386" i="1"/>
  <c r="C1386" i="1"/>
  <c r="G1385" i="1"/>
  <c r="D1385" i="1"/>
  <c r="C1385" i="1"/>
  <c r="D1384" i="1"/>
  <c r="G1384" i="1" s="1"/>
  <c r="C1384" i="1"/>
  <c r="D1383" i="1"/>
  <c r="G1382" i="1"/>
  <c r="D1382" i="1"/>
  <c r="C1382" i="1"/>
  <c r="D1381" i="1"/>
  <c r="G1381" i="1" s="1"/>
  <c r="C1381" i="1"/>
  <c r="G1380" i="1"/>
  <c r="D1380" i="1"/>
  <c r="C1380" i="1"/>
  <c r="H1380" i="1" s="1"/>
  <c r="G1379" i="1"/>
  <c r="D1379" i="1"/>
  <c r="C1379" i="1"/>
  <c r="G1378" i="1"/>
  <c r="D1378" i="1"/>
  <c r="C1378" i="1"/>
  <c r="D1377" i="1"/>
  <c r="G1377" i="1" s="1"/>
  <c r="C1377" i="1"/>
  <c r="G1376" i="1"/>
  <c r="D1376" i="1"/>
  <c r="C1376" i="1"/>
  <c r="H1376" i="1" s="1"/>
  <c r="G1375" i="1"/>
  <c r="D1375" i="1"/>
  <c r="C1375" i="1"/>
  <c r="G1374" i="1"/>
  <c r="D1374" i="1"/>
  <c r="C1374" i="1"/>
  <c r="D1373" i="1"/>
  <c r="G1373" i="1" s="1"/>
  <c r="C1373" i="1"/>
  <c r="G1372" i="1"/>
  <c r="D1372" i="1"/>
  <c r="C1372" i="1"/>
  <c r="H1372" i="1" s="1"/>
  <c r="G1371" i="1"/>
  <c r="D1371" i="1"/>
  <c r="C1371" i="1"/>
  <c r="G1370" i="1"/>
  <c r="D1370" i="1"/>
  <c r="C1370" i="1"/>
  <c r="D1369" i="1"/>
  <c r="G1369" i="1" s="1"/>
  <c r="C1369" i="1"/>
  <c r="G1368" i="1"/>
  <c r="D1368" i="1"/>
  <c r="C1368" i="1"/>
  <c r="H1368" i="1" s="1"/>
  <c r="G1367" i="1"/>
  <c r="D1367" i="1"/>
  <c r="C1367" i="1"/>
  <c r="G1366" i="1"/>
  <c r="D1366" i="1"/>
  <c r="C1366" i="1"/>
  <c r="D1365" i="1"/>
  <c r="G1365" i="1" s="1"/>
  <c r="C1365" i="1"/>
  <c r="G1364" i="1"/>
  <c r="D1364" i="1"/>
  <c r="C1364" i="1"/>
  <c r="H1364" i="1" s="1"/>
  <c r="G1363" i="1"/>
  <c r="D1363" i="1"/>
  <c r="C1363" i="1"/>
  <c r="G1362" i="1"/>
  <c r="D1362" i="1"/>
  <c r="C1362" i="1"/>
  <c r="D1361" i="1"/>
  <c r="G1361" i="1" s="1"/>
  <c r="C1361" i="1"/>
  <c r="G1360" i="1"/>
  <c r="D1360" i="1"/>
  <c r="C1360" i="1"/>
  <c r="H1360" i="1" s="1"/>
  <c r="G1359" i="1"/>
  <c r="D1359" i="1"/>
  <c r="C1359" i="1"/>
  <c r="G1358" i="1"/>
  <c r="D1358" i="1"/>
  <c r="C1358" i="1"/>
  <c r="D1357" i="1"/>
  <c r="G1357" i="1" s="1"/>
  <c r="C1357" i="1"/>
  <c r="G1356" i="1"/>
  <c r="D1356" i="1"/>
  <c r="C1356" i="1"/>
  <c r="H1356" i="1" s="1"/>
  <c r="G1355" i="1"/>
  <c r="D1355" i="1"/>
  <c r="C1355" i="1"/>
  <c r="G1354" i="1"/>
  <c r="D1354" i="1"/>
  <c r="C1354" i="1"/>
  <c r="D1353" i="1"/>
  <c r="G1353" i="1" s="1"/>
  <c r="C1353" i="1"/>
  <c r="G1352" i="1"/>
  <c r="D1352" i="1"/>
  <c r="C1352" i="1"/>
  <c r="H1352" i="1" s="1"/>
  <c r="G1351" i="1"/>
  <c r="D1351" i="1"/>
  <c r="C1351" i="1"/>
  <c r="G1350" i="1"/>
  <c r="D1350" i="1"/>
  <c r="C1350" i="1"/>
  <c r="D1349" i="1"/>
  <c r="G1349" i="1" s="1"/>
  <c r="C1349" i="1"/>
  <c r="G1348" i="1"/>
  <c r="D1348" i="1"/>
  <c r="C1348" i="1"/>
  <c r="H1348" i="1" s="1"/>
  <c r="G1347" i="1"/>
  <c r="D1347" i="1"/>
  <c r="C1347" i="1"/>
  <c r="G1346" i="1"/>
  <c r="D1346" i="1"/>
  <c r="C1346" i="1"/>
  <c r="D1345" i="1"/>
  <c r="G1345" i="1" s="1"/>
  <c r="C1345" i="1"/>
  <c r="G1344" i="1"/>
  <c r="D1344" i="1"/>
  <c r="C1344" i="1"/>
  <c r="H1344" i="1" s="1"/>
  <c r="G1343" i="1"/>
  <c r="D1343" i="1"/>
  <c r="C1343" i="1"/>
  <c r="G1342" i="1"/>
  <c r="D1342" i="1"/>
  <c r="C1342" i="1"/>
  <c r="D1341" i="1"/>
  <c r="G1341" i="1" s="1"/>
  <c r="C1341" i="1"/>
  <c r="G1340" i="1"/>
  <c r="D1340" i="1"/>
  <c r="C1340" i="1"/>
  <c r="H1340" i="1" s="1"/>
  <c r="G1339" i="1"/>
  <c r="D1339" i="1"/>
  <c r="C1339" i="1"/>
  <c r="G1338" i="1"/>
  <c r="D1338" i="1"/>
  <c r="C1338" i="1"/>
  <c r="D1337" i="1"/>
  <c r="G1337" i="1" s="1"/>
  <c r="C1337" i="1"/>
  <c r="G1336" i="1"/>
  <c r="D1336" i="1"/>
  <c r="C1336" i="1"/>
  <c r="H1336" i="1" s="1"/>
  <c r="G1335" i="1"/>
  <c r="D1335" i="1"/>
  <c r="C1335" i="1"/>
  <c r="G1334" i="1"/>
  <c r="D1334" i="1"/>
  <c r="C1334" i="1"/>
  <c r="D1333" i="1"/>
  <c r="G1333" i="1" s="1"/>
  <c r="C1333" i="1"/>
  <c r="G1332" i="1"/>
  <c r="D1332" i="1"/>
  <c r="C1332" i="1"/>
  <c r="H1332" i="1" s="1"/>
  <c r="G1331" i="1"/>
  <c r="D1331" i="1"/>
  <c r="C1331" i="1"/>
  <c r="G1330" i="1"/>
  <c r="D1330" i="1"/>
  <c r="C1330" i="1"/>
  <c r="G1328" i="1"/>
  <c r="D1328" i="1"/>
  <c r="C1328" i="1"/>
  <c r="G1327" i="1"/>
  <c r="D1327" i="1"/>
  <c r="C1327" i="1"/>
  <c r="D1326" i="1"/>
  <c r="G1326" i="1" s="1"/>
  <c r="C1326" i="1"/>
  <c r="G1325" i="1"/>
  <c r="D1325" i="1"/>
  <c r="C1325" i="1"/>
  <c r="H1325" i="1" s="1"/>
  <c r="G1324" i="1"/>
  <c r="D1324" i="1"/>
  <c r="C1324" i="1"/>
  <c r="G1323" i="1"/>
  <c r="D1323" i="1"/>
  <c r="C1323" i="1"/>
  <c r="D1322" i="1"/>
  <c r="G1322" i="1" s="1"/>
  <c r="C1322" i="1"/>
  <c r="G1321" i="1"/>
  <c r="D1321" i="1"/>
  <c r="C1321" i="1"/>
  <c r="H1321" i="1" s="1"/>
  <c r="G1320" i="1"/>
  <c r="D1320" i="1"/>
  <c r="C1320" i="1"/>
  <c r="G1319" i="1"/>
  <c r="D1319" i="1"/>
  <c r="C1319" i="1"/>
  <c r="D1318" i="1"/>
  <c r="G1318" i="1" s="1"/>
  <c r="C1318" i="1"/>
  <c r="G1317" i="1"/>
  <c r="D1317" i="1"/>
  <c r="C1317" i="1"/>
  <c r="H1317" i="1" s="1"/>
  <c r="G1316" i="1"/>
  <c r="D1316" i="1"/>
  <c r="C1316" i="1"/>
  <c r="G1315" i="1"/>
  <c r="D1315" i="1"/>
  <c r="C1315" i="1"/>
  <c r="D1314" i="1"/>
  <c r="G1314" i="1" s="1"/>
  <c r="C1314" i="1"/>
  <c r="G1313" i="1"/>
  <c r="D1313" i="1"/>
  <c r="C1313" i="1"/>
  <c r="H1313" i="1" s="1"/>
  <c r="G1312" i="1"/>
  <c r="D1312" i="1"/>
  <c r="C1312" i="1"/>
  <c r="G1311" i="1"/>
  <c r="D1311" i="1"/>
  <c r="C1311" i="1"/>
  <c r="D1310" i="1"/>
  <c r="G1310" i="1" s="1"/>
  <c r="C1310" i="1"/>
  <c r="G1309" i="1"/>
  <c r="D1309" i="1"/>
  <c r="C1309" i="1"/>
  <c r="H1309" i="1" s="1"/>
  <c r="G1308" i="1"/>
  <c r="D1308" i="1"/>
  <c r="C1308" i="1"/>
  <c r="G1307" i="1"/>
  <c r="D1307" i="1"/>
  <c r="C1307" i="1"/>
  <c r="D1306" i="1"/>
  <c r="G1306" i="1" s="1"/>
  <c r="C1306" i="1"/>
  <c r="G1305" i="1"/>
  <c r="D1305" i="1"/>
  <c r="C1305" i="1"/>
  <c r="H1305" i="1" s="1"/>
  <c r="G1304" i="1"/>
  <c r="D1304" i="1"/>
  <c r="C1304" i="1"/>
  <c r="G1303" i="1"/>
  <c r="D1303" i="1"/>
  <c r="C1303" i="1"/>
  <c r="D1302" i="1"/>
  <c r="G1302" i="1" s="1"/>
  <c r="C1302" i="1"/>
  <c r="G1301" i="1"/>
  <c r="D1301" i="1"/>
  <c r="C1301" i="1"/>
  <c r="H1301" i="1" s="1"/>
  <c r="G1300" i="1"/>
  <c r="D1300" i="1"/>
  <c r="C1300" i="1"/>
  <c r="G1299" i="1"/>
  <c r="D1299" i="1"/>
  <c r="C1299" i="1"/>
  <c r="D1298" i="1"/>
  <c r="G1298" i="1" s="1"/>
  <c r="C1298" i="1"/>
  <c r="G1297" i="1"/>
  <c r="D1297" i="1"/>
  <c r="C1297" i="1"/>
  <c r="H1297" i="1" s="1"/>
  <c r="G1296" i="1"/>
  <c r="D1296" i="1"/>
  <c r="C1296" i="1"/>
  <c r="G1295" i="1"/>
  <c r="D1295" i="1"/>
  <c r="C1295" i="1"/>
  <c r="D1294" i="1"/>
  <c r="G1294" i="1" s="1"/>
  <c r="C1294" i="1"/>
  <c r="D1293" i="1"/>
  <c r="C1293" i="1"/>
  <c r="H1293" i="1" s="1"/>
  <c r="G1292" i="1"/>
  <c r="D1292" i="1"/>
  <c r="C1292" i="1"/>
  <c r="G1291" i="1"/>
  <c r="D1291" i="1"/>
  <c r="C1291" i="1"/>
  <c r="D1290" i="1"/>
  <c r="C1290" i="1"/>
  <c r="G1290" i="1" s="1"/>
  <c r="D1289" i="1"/>
  <c r="C1289" i="1"/>
  <c r="H1289" i="1" s="1"/>
  <c r="G1288" i="1"/>
  <c r="D1288" i="1"/>
  <c r="C1288" i="1"/>
  <c r="G1287" i="1"/>
  <c r="D1287" i="1"/>
  <c r="C1287" i="1"/>
  <c r="D1286" i="1"/>
  <c r="C1286" i="1"/>
  <c r="G1286" i="1" s="1"/>
  <c r="D1285" i="1"/>
  <c r="C1285" i="1"/>
  <c r="H1285" i="1" s="1"/>
  <c r="G1284" i="1"/>
  <c r="D1284" i="1"/>
  <c r="C1284" i="1"/>
  <c r="G1283" i="1"/>
  <c r="D1283" i="1"/>
  <c r="C1283" i="1"/>
  <c r="D1282" i="1"/>
  <c r="C1282" i="1"/>
  <c r="G1282" i="1" s="1"/>
  <c r="D1281" i="1"/>
  <c r="C1281" i="1"/>
  <c r="H1281" i="1" s="1"/>
  <c r="G1280" i="1"/>
  <c r="D1280" i="1"/>
  <c r="C1280" i="1"/>
  <c r="G1279" i="1"/>
  <c r="D1279" i="1"/>
  <c r="C1279" i="1"/>
  <c r="D1278" i="1"/>
  <c r="C1278" i="1"/>
  <c r="G1278" i="1" s="1"/>
  <c r="D1277" i="1"/>
  <c r="C1277" i="1"/>
  <c r="H1277" i="1" s="1"/>
  <c r="G1276" i="1"/>
  <c r="D1276" i="1"/>
  <c r="C1276" i="1"/>
  <c r="G1275" i="1"/>
  <c r="D1275" i="1"/>
  <c r="C1275" i="1"/>
  <c r="D1274" i="1"/>
  <c r="C1274" i="1"/>
  <c r="G1274" i="1" s="1"/>
  <c r="D1273" i="1"/>
  <c r="C1273" i="1"/>
  <c r="H1273" i="1" s="1"/>
  <c r="G1272" i="1"/>
  <c r="D1272" i="1"/>
  <c r="C1272" i="1"/>
  <c r="G1271" i="1"/>
  <c r="D1271" i="1"/>
  <c r="C1271" i="1"/>
  <c r="D1270" i="1"/>
  <c r="C1270" i="1"/>
  <c r="G1270" i="1" s="1"/>
  <c r="D1269" i="1"/>
  <c r="C1269" i="1"/>
  <c r="H1269" i="1" s="1"/>
  <c r="G1268" i="1"/>
  <c r="D1268" i="1"/>
  <c r="C1268" i="1"/>
  <c r="G1267" i="1"/>
  <c r="D1267" i="1"/>
  <c r="C1267" i="1"/>
  <c r="D1266" i="1"/>
  <c r="C1266" i="1"/>
  <c r="G1266" i="1" s="1"/>
  <c r="D1265" i="1"/>
  <c r="C1265" i="1"/>
  <c r="H1265" i="1" s="1"/>
  <c r="G1264" i="1"/>
  <c r="D1264" i="1"/>
  <c r="C1264" i="1"/>
  <c r="G1263" i="1"/>
  <c r="D1263" i="1"/>
  <c r="C1263" i="1"/>
  <c r="D1262" i="1"/>
  <c r="C1262" i="1"/>
  <c r="G1262" i="1" s="1"/>
  <c r="D1261" i="1"/>
  <c r="C1261" i="1"/>
  <c r="H1261" i="1" s="1"/>
  <c r="G1260" i="1"/>
  <c r="D1260" i="1"/>
  <c r="C1260" i="1"/>
  <c r="G1259" i="1"/>
  <c r="D1259" i="1"/>
  <c r="C1259" i="1"/>
  <c r="D1258" i="1"/>
  <c r="C1258" i="1"/>
  <c r="G1258" i="1" s="1"/>
  <c r="D1257" i="1"/>
  <c r="C1257" i="1"/>
  <c r="H1257" i="1" s="1"/>
  <c r="G1256" i="1"/>
  <c r="D1256" i="1"/>
  <c r="C1256" i="1"/>
  <c r="G1255" i="1"/>
  <c r="D1255" i="1"/>
  <c r="C1255" i="1"/>
  <c r="D1254" i="1"/>
  <c r="C1254" i="1"/>
  <c r="G1254" i="1" s="1"/>
  <c r="D1253" i="1"/>
  <c r="C1253" i="1"/>
  <c r="H1253" i="1" s="1"/>
  <c r="G1252" i="1"/>
  <c r="D1252" i="1"/>
  <c r="C1252" i="1"/>
  <c r="G1251" i="1"/>
  <c r="D1251" i="1"/>
  <c r="C1251" i="1"/>
  <c r="D1250" i="1"/>
  <c r="C1250" i="1"/>
  <c r="G1250" i="1" s="1"/>
  <c r="D1249" i="1"/>
  <c r="C1249" i="1"/>
  <c r="H1249" i="1" s="1"/>
  <c r="G1248" i="1"/>
  <c r="D1248" i="1"/>
  <c r="C1248" i="1"/>
  <c r="G1247" i="1"/>
  <c r="D1247" i="1"/>
  <c r="C1247" i="1"/>
  <c r="D1246" i="1"/>
  <c r="C1246" i="1"/>
  <c r="G1246" i="1" s="1"/>
  <c r="D1245" i="1"/>
  <c r="C1245" i="1"/>
  <c r="H1245" i="1" s="1"/>
  <c r="G1244" i="1"/>
  <c r="D1244" i="1"/>
  <c r="C1244" i="1"/>
  <c r="G1243" i="1"/>
  <c r="D1243" i="1"/>
  <c r="C1243" i="1"/>
  <c r="D1242" i="1"/>
  <c r="C1242" i="1"/>
  <c r="G1242" i="1" s="1"/>
  <c r="D1241" i="1"/>
  <c r="C1241" i="1"/>
  <c r="H1241" i="1" s="1"/>
  <c r="G1240" i="1"/>
  <c r="D1240" i="1"/>
  <c r="C1240" i="1"/>
  <c r="G1239" i="1"/>
  <c r="D1239" i="1"/>
  <c r="C1239" i="1"/>
  <c r="D1238" i="1"/>
  <c r="C1238" i="1"/>
  <c r="G1238" i="1" s="1"/>
  <c r="D1237" i="1"/>
  <c r="C1237" i="1"/>
  <c r="H1237" i="1" s="1"/>
  <c r="G1236" i="1"/>
  <c r="D1236" i="1"/>
  <c r="C1236" i="1"/>
  <c r="G1235" i="1"/>
  <c r="D1235" i="1"/>
  <c r="C1235" i="1"/>
  <c r="D1234" i="1"/>
  <c r="C1234" i="1"/>
  <c r="G1234" i="1" s="1"/>
  <c r="D1233" i="1"/>
  <c r="C1233" i="1"/>
  <c r="G1232" i="1"/>
  <c r="D1232" i="1"/>
  <c r="C1232" i="1"/>
  <c r="G1231" i="1"/>
  <c r="D1231" i="1"/>
  <c r="C1231" i="1"/>
  <c r="D1230" i="1"/>
  <c r="C1230" i="1"/>
  <c r="G1230" i="1" s="1"/>
  <c r="D1229" i="1"/>
  <c r="C1229" i="1"/>
  <c r="G1228" i="1"/>
  <c r="D1228" i="1"/>
  <c r="C1228" i="1"/>
  <c r="G1227" i="1"/>
  <c r="D1227" i="1"/>
  <c r="C1227" i="1"/>
  <c r="D1226" i="1"/>
  <c r="C1226" i="1"/>
  <c r="G1226" i="1" s="1"/>
  <c r="D1225" i="1"/>
  <c r="C1225" i="1"/>
  <c r="G1224" i="1"/>
  <c r="D1224" i="1"/>
  <c r="C1224" i="1"/>
  <c r="G1223" i="1"/>
  <c r="D1223" i="1"/>
  <c r="C1223" i="1"/>
  <c r="D1222" i="1"/>
  <c r="D1221" i="1"/>
  <c r="C1221" i="1"/>
  <c r="G1220" i="1"/>
  <c r="D1220" i="1"/>
  <c r="C1220" i="1"/>
  <c r="G1219" i="1"/>
  <c r="D1219" i="1"/>
  <c r="C1219" i="1"/>
  <c r="D1218" i="1"/>
  <c r="C1218" i="1"/>
  <c r="G1218" i="1" s="1"/>
  <c r="D1217" i="1"/>
  <c r="C1217" i="1"/>
  <c r="G1216" i="1"/>
  <c r="D1216" i="1"/>
  <c r="C1216" i="1"/>
  <c r="G1215" i="1"/>
  <c r="D1215" i="1"/>
  <c r="C1215" i="1"/>
  <c r="D1214" i="1"/>
  <c r="D1213" i="1"/>
  <c r="C1213"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9" i="1"/>
  <c r="D259" i="1"/>
  <c r="G259" i="1" s="1"/>
  <c r="C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D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H192" i="1"/>
  <c r="D192" i="1"/>
  <c r="G192" i="1" s="1"/>
  <c r="C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H163" i="1"/>
  <c r="D163" i="1"/>
  <c r="G163" i="1" s="1"/>
  <c r="C163" i="1"/>
  <c r="H162" i="1"/>
  <c r="D162" i="1"/>
  <c r="G162" i="1" s="1"/>
  <c r="C162" i="1"/>
  <c r="H161" i="1"/>
  <c r="D161" i="1"/>
  <c r="G161" i="1" s="1"/>
  <c r="C161" i="1"/>
  <c r="H160" i="1"/>
  <c r="D160" i="1"/>
  <c r="G160" i="1" s="1"/>
  <c r="C160" i="1"/>
  <c r="D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D134" i="1"/>
  <c r="G134" i="1" s="1"/>
  <c r="C134" i="1"/>
  <c r="H133" i="1"/>
  <c r="D133" i="1"/>
  <c r="G133" i="1" s="1"/>
  <c r="C133" i="1"/>
  <c r="H132" i="1"/>
  <c r="D132" i="1"/>
  <c r="G132" i="1" s="1"/>
  <c r="C132" i="1"/>
  <c r="H131" i="1"/>
  <c r="D131" i="1"/>
  <c r="G131" i="1" s="1"/>
  <c r="C131" i="1"/>
  <c r="H130" i="1"/>
  <c r="D130" i="1"/>
  <c r="G130" i="1" s="1"/>
  <c r="C130" i="1"/>
  <c r="H129" i="1"/>
  <c r="D129" i="1"/>
  <c r="G129" i="1" s="1"/>
  <c r="C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G649" i="1" l="1"/>
  <c r="G647" i="1"/>
  <c r="E275" i="9"/>
  <c r="B275" i="9" s="1"/>
  <c r="E298" i="9"/>
  <c r="B298" i="9" s="1"/>
  <c r="E293" i="9"/>
  <c r="B293" i="9" s="1"/>
  <c r="E33" i="9"/>
  <c r="B33" i="9" s="1"/>
  <c r="E294" i="9"/>
  <c r="B294" i="9" s="1"/>
  <c r="E288" i="9"/>
  <c r="B288" i="9" s="1"/>
  <c r="E27" i="9"/>
  <c r="B27" i="9" s="1"/>
  <c r="H1456" i="1"/>
  <c r="E5" i="7"/>
  <c r="I29" i="3" s="1"/>
  <c r="I30" i="3"/>
  <c r="D22" i="7"/>
  <c r="H1229" i="1"/>
  <c r="G1229" i="1"/>
  <c r="H1221" i="1"/>
  <c r="G1221" i="1"/>
  <c r="H1213" i="1"/>
  <c r="G1213" i="1"/>
  <c r="H1225" i="1"/>
  <c r="G1225" i="1"/>
  <c r="H1233" i="1"/>
  <c r="G1233" i="1"/>
  <c r="H1217" i="1"/>
  <c r="G1217" i="1"/>
  <c r="H1446" i="1"/>
  <c r="G1446" i="1"/>
  <c r="J1448" i="1"/>
  <c r="H1448" i="1"/>
  <c r="G144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H1386" i="1"/>
  <c r="H1390" i="1"/>
  <c r="H1394" i="1"/>
  <c r="H1398" i="1"/>
  <c r="H1402" i="1"/>
  <c r="H1406" i="1"/>
  <c r="H1409" i="1"/>
  <c r="H1413" i="1"/>
  <c r="H1417" i="1"/>
  <c r="H1421" i="1"/>
  <c r="H1425" i="1"/>
  <c r="H1429" i="1"/>
  <c r="H1433" i="1"/>
  <c r="D1436" i="1"/>
  <c r="H1439" i="1"/>
  <c r="G1440" i="1"/>
  <c r="I1440" i="1" s="1"/>
  <c r="J1440" i="1"/>
  <c r="H1441" i="1"/>
  <c r="G1442" i="1"/>
  <c r="I1442" i="1" s="1"/>
  <c r="J1442" i="1"/>
  <c r="H1443" i="1"/>
  <c r="G1444" i="1"/>
  <c r="I1444" i="1" s="1"/>
  <c r="J1444" i="1"/>
  <c r="J1445" i="1"/>
  <c r="G1450" i="1"/>
  <c r="F125" i="4"/>
  <c r="E124" i="4"/>
  <c r="D120" i="1" s="1"/>
  <c r="F196" i="4"/>
  <c r="E350" i="4"/>
  <c r="H1215" i="1"/>
  <c r="H1219" i="1"/>
  <c r="H1223" i="1"/>
  <c r="H1227" i="1"/>
  <c r="H1231"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H1303" i="1"/>
  <c r="H1307" i="1"/>
  <c r="H1311" i="1"/>
  <c r="H1315" i="1"/>
  <c r="H1319" i="1"/>
  <c r="H1323" i="1"/>
  <c r="H1327" i="1"/>
  <c r="H1330" i="1"/>
  <c r="H1334" i="1"/>
  <c r="H1338" i="1"/>
  <c r="H1342" i="1"/>
  <c r="H1346" i="1"/>
  <c r="H1350" i="1"/>
  <c r="H1354" i="1"/>
  <c r="H1358" i="1"/>
  <c r="H1362" i="1"/>
  <c r="H1366" i="1"/>
  <c r="H1370" i="1"/>
  <c r="H1374" i="1"/>
  <c r="H1378" i="1"/>
  <c r="H1382" i="1"/>
  <c r="H1385" i="1"/>
  <c r="H1389" i="1"/>
  <c r="H1393" i="1"/>
  <c r="H1397" i="1"/>
  <c r="H1401" i="1"/>
  <c r="H1405" i="1"/>
  <c r="H1412" i="1"/>
  <c r="H1416" i="1"/>
  <c r="H1420" i="1"/>
  <c r="H1424" i="1"/>
  <c r="H1428" i="1"/>
  <c r="H1432" i="1"/>
  <c r="H1438" i="1"/>
  <c r="I1447" i="1"/>
  <c r="F8" i="4"/>
  <c r="D7" i="4"/>
  <c r="E50" i="4"/>
  <c r="D46" i="1" s="1"/>
  <c r="E407" i="4"/>
  <c r="D402" i="1" s="1"/>
  <c r="E420" i="4"/>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3" i="1"/>
  <c r="H1337" i="1"/>
  <c r="H1341" i="1"/>
  <c r="H1345" i="1"/>
  <c r="H1349" i="1"/>
  <c r="H1353" i="1"/>
  <c r="H1357" i="1"/>
  <c r="H1361" i="1"/>
  <c r="H1365" i="1"/>
  <c r="H1369" i="1"/>
  <c r="H1373" i="1"/>
  <c r="H1377" i="1"/>
  <c r="H1381" i="1"/>
  <c r="H1384" i="1"/>
  <c r="H1388" i="1"/>
  <c r="H1392" i="1"/>
  <c r="H1396" i="1"/>
  <c r="H1400" i="1"/>
  <c r="H1404" i="1"/>
  <c r="H1411" i="1"/>
  <c r="H1415" i="1"/>
  <c r="H1419" i="1"/>
  <c r="H1423" i="1"/>
  <c r="H1427" i="1"/>
  <c r="H1431" i="1"/>
  <c r="H1437" i="1"/>
  <c r="I1439" i="1"/>
  <c r="I1441" i="1"/>
  <c r="I1443" i="1"/>
  <c r="J1446" i="1"/>
  <c r="G1449" i="1"/>
  <c r="I1449" i="1" s="1"/>
  <c r="J1449" i="1"/>
  <c r="H1450" i="1"/>
  <c r="G1451" i="1"/>
  <c r="I1451" i="1" s="1"/>
  <c r="J1451" i="1"/>
  <c r="D124" i="4"/>
  <c r="E636" i="4"/>
  <c r="D630" i="1" s="1"/>
  <c r="I24" i="3"/>
  <c r="G308" i="9"/>
  <c r="F177" i="5"/>
  <c r="E311" i="9"/>
  <c r="B311" i="9" s="1"/>
  <c r="H1461" i="1"/>
  <c r="G1461" i="1"/>
  <c r="G1483" i="1"/>
  <c r="H1483" i="1"/>
  <c r="G1511" i="1"/>
  <c r="H1511" i="1"/>
  <c r="D139" i="4"/>
  <c r="E152" i="4"/>
  <c r="G21" i="9" s="1"/>
  <c r="D163" i="4"/>
  <c r="D344" i="4"/>
  <c r="D396" i="4"/>
  <c r="D421" i="4"/>
  <c r="D593" i="4"/>
  <c r="F69" i="5"/>
  <c r="H308" i="9"/>
  <c r="E176" i="5"/>
  <c r="F190" i="5"/>
  <c r="H1530" i="1"/>
  <c r="G1530" i="1"/>
  <c r="H1550" i="1"/>
  <c r="G1550" i="1"/>
  <c r="G1570" i="1"/>
  <c r="H1570" i="1"/>
  <c r="G209" i="9"/>
  <c r="E209" i="9" s="1"/>
  <c r="B209" i="9" s="1"/>
  <c r="H1299" i="1"/>
  <c r="H1445" i="1"/>
  <c r="D50" i="4"/>
  <c r="D82" i="4"/>
  <c r="D106" i="4"/>
  <c r="F152" i="4"/>
  <c r="D224" i="4"/>
  <c r="D252" i="4"/>
  <c r="F268" i="4"/>
  <c r="D311" i="4"/>
  <c r="D363" i="4"/>
  <c r="F417" i="4"/>
  <c r="F466" i="4"/>
  <c r="D472" i="4"/>
  <c r="D484" i="4"/>
  <c r="D528" i="4"/>
  <c r="D567" i="4"/>
  <c r="D625" i="4"/>
  <c r="D643" i="4"/>
  <c r="G290" i="9"/>
  <c r="E290" i="9" s="1"/>
  <c r="B290" i="9" s="1"/>
  <c r="F88" i="5"/>
  <c r="F119" i="5"/>
  <c r="D176" i="5"/>
  <c r="F206" i="5"/>
  <c r="F238" i="5"/>
  <c r="D245" i="5"/>
  <c r="F5" i="6"/>
  <c r="E35" i="6"/>
  <c r="D89" i="6"/>
  <c r="D114" i="6"/>
  <c r="E38" i="7"/>
  <c r="D24" i="8"/>
  <c r="C1499" i="1" s="1"/>
  <c r="G1519" i="1"/>
  <c r="H1519" i="1"/>
  <c r="G1535" i="1"/>
  <c r="H1535" i="1"/>
  <c r="G1555" i="1"/>
  <c r="H1555" i="1"/>
  <c r="G1576" i="1"/>
  <c r="H1576" i="1"/>
  <c r="D580" i="4"/>
  <c r="F603" i="4"/>
  <c r="E7" i="5"/>
  <c r="D12" i="5"/>
  <c r="H290" i="9"/>
  <c r="E87" i="5"/>
  <c r="D1065" i="1" s="1"/>
  <c r="D134" i="5"/>
  <c r="E146" i="5"/>
  <c r="D1124" i="1" s="1"/>
  <c r="G291" i="9"/>
  <c r="E291" i="9" s="1"/>
  <c r="B291" i="9" s="1"/>
  <c r="D146" i="5"/>
  <c r="F170" i="5"/>
  <c r="F239" i="5"/>
  <c r="D35" i="6"/>
  <c r="D141" i="6"/>
  <c r="C1470" i="1"/>
  <c r="D38" i="7"/>
  <c r="D6" i="8"/>
  <c r="H1501" i="1"/>
  <c r="G1501" i="1"/>
  <c r="D49" i="8"/>
  <c r="G1540" i="1"/>
  <c r="H1540" i="1"/>
  <c r="G169" i="9"/>
  <c r="E169" i="9" s="1"/>
  <c r="B169" i="9" s="1"/>
  <c r="B214" i="9"/>
  <c r="B230" i="9"/>
  <c r="G1560" i="1"/>
  <c r="H1560" i="1"/>
  <c r="G279" i="9"/>
  <c r="E279" i="9" s="1"/>
  <c r="B279" i="9" s="1"/>
  <c r="G280" i="9"/>
  <c r="E280" i="9" s="1"/>
  <c r="B280" i="9" s="1"/>
  <c r="G281" i="9"/>
  <c r="E281" i="9" s="1"/>
  <c r="B281" i="9" s="1"/>
  <c r="M213" i="9"/>
  <c r="G211" i="9"/>
  <c r="E211" i="9" s="1"/>
  <c r="B211"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L213" i="9"/>
  <c r="G210" i="9"/>
  <c r="E210" i="9" s="1"/>
  <c r="B210" i="9" s="1"/>
  <c r="G191" i="9"/>
  <c r="E191" i="9" s="1"/>
  <c r="B191" i="9" s="1"/>
  <c r="G187" i="9"/>
  <c r="E187" i="9" s="1"/>
  <c r="B187" i="9" s="1"/>
  <c r="G183" i="9"/>
  <c r="E183" i="9" s="1"/>
  <c r="B183" i="9" s="1"/>
  <c r="G179" i="9"/>
  <c r="E179" i="9" s="1"/>
  <c r="B179" i="9" s="1"/>
  <c r="G175" i="9"/>
  <c r="E175" i="9" s="1"/>
  <c r="B175" i="9" s="1"/>
  <c r="G171" i="9"/>
  <c r="E171" i="9" s="1"/>
  <c r="B171" i="9" s="1"/>
  <c r="G166" i="9"/>
  <c r="E166" i="9" s="1"/>
  <c r="B166" i="9" s="1"/>
  <c r="H165" i="9"/>
  <c r="G208" i="9"/>
  <c r="E208" i="9" s="1"/>
  <c r="B208" i="9" s="1"/>
  <c r="G192" i="9"/>
  <c r="E192" i="9" s="1"/>
  <c r="B192" i="9" s="1"/>
  <c r="G188" i="9"/>
  <c r="E188" i="9" s="1"/>
  <c r="B188" i="9" s="1"/>
  <c r="G184" i="9"/>
  <c r="E184" i="9" s="1"/>
  <c r="B184" i="9" s="1"/>
  <c r="G180" i="9"/>
  <c r="E180" i="9" s="1"/>
  <c r="B180" i="9" s="1"/>
  <c r="G176" i="9"/>
  <c r="E176" i="9" s="1"/>
  <c r="B176" i="9" s="1"/>
  <c r="G172" i="9"/>
  <c r="E172" i="9" s="1"/>
  <c r="B172" i="9" s="1"/>
  <c r="G165" i="9"/>
  <c r="E165" i="9" s="1"/>
  <c r="B165" i="9" s="1"/>
  <c r="G164" i="9"/>
  <c r="E164" i="9" s="1"/>
  <c r="B164" i="9" s="1"/>
  <c r="G163" i="9"/>
  <c r="E163" i="9" s="1"/>
  <c r="B163" i="9" s="1"/>
  <c r="G162" i="9"/>
  <c r="E162" i="9" s="1"/>
  <c r="B162" i="9" s="1"/>
  <c r="G161" i="9"/>
  <c r="E161" i="9" s="1"/>
  <c r="B161" i="9" s="1"/>
  <c r="I10" i="9"/>
  <c r="G168" i="9"/>
  <c r="E168" i="9" s="1"/>
  <c r="B168" i="9" s="1"/>
  <c r="G173" i="9"/>
  <c r="E173" i="9" s="1"/>
  <c r="B173" i="9" s="1"/>
  <c r="G177" i="9"/>
  <c r="E177" i="9" s="1"/>
  <c r="B177" i="9" s="1"/>
  <c r="G181" i="9"/>
  <c r="E181" i="9" s="1"/>
  <c r="B181" i="9" s="1"/>
  <c r="G185" i="9"/>
  <c r="E185" i="9" s="1"/>
  <c r="B185" i="9" s="1"/>
  <c r="G189" i="9"/>
  <c r="E189" i="9" s="1"/>
  <c r="B189" i="9" s="1"/>
  <c r="H1454" i="1"/>
  <c r="G1454" i="1"/>
  <c r="G1475" i="1"/>
  <c r="H1475" i="1"/>
  <c r="H1493" i="1"/>
  <c r="G1493" i="1"/>
  <c r="H1525" i="1"/>
  <c r="G1525" i="1"/>
  <c r="H1545" i="1"/>
  <c r="G1545" i="1"/>
  <c r="H1565" i="1"/>
  <c r="G1565" i="1"/>
  <c r="B89" i="9"/>
  <c r="B93" i="9"/>
  <c r="B97" i="9"/>
  <c r="B101" i="9"/>
  <c r="B105" i="9"/>
  <c r="B109" i="9"/>
  <c r="B113" i="9"/>
  <c r="B117" i="9"/>
  <c r="B121" i="9"/>
  <c r="B125" i="9"/>
  <c r="B129" i="9"/>
  <c r="B133" i="9"/>
  <c r="B137" i="9"/>
  <c r="B141" i="9"/>
  <c r="B145" i="9"/>
  <c r="B149" i="9"/>
  <c r="B153" i="9"/>
  <c r="B157" i="9"/>
  <c r="G167" i="9"/>
  <c r="E167" i="9" s="1"/>
  <c r="B167" i="9" s="1"/>
  <c r="G212" i="9"/>
  <c r="E212" i="9" s="1"/>
  <c r="B212" i="9" s="1"/>
  <c r="B222" i="9"/>
  <c r="B238" i="9"/>
  <c r="B296" i="9"/>
  <c r="H166" i="9"/>
  <c r="G170" i="9"/>
  <c r="E170" i="9" s="1"/>
  <c r="B170" i="9" s="1"/>
  <c r="G174" i="9"/>
  <c r="E174" i="9" s="1"/>
  <c r="B174" i="9" s="1"/>
  <c r="G178" i="9"/>
  <c r="E178" i="9" s="1"/>
  <c r="B178" i="9" s="1"/>
  <c r="G182" i="9"/>
  <c r="E182" i="9" s="1"/>
  <c r="B182" i="9" s="1"/>
  <c r="G186" i="9"/>
  <c r="E186" i="9" s="1"/>
  <c r="B186" i="9" s="1"/>
  <c r="G190" i="9"/>
  <c r="E190" i="9" s="1"/>
  <c r="B190" i="9" s="1"/>
  <c r="B303" i="9"/>
  <c r="F244" i="9"/>
  <c r="B244" i="9" s="1"/>
  <c r="F217" i="9"/>
  <c r="B217" i="9" s="1"/>
  <c r="F225" i="9"/>
  <c r="B225" i="9" s="1"/>
  <c r="F233" i="9"/>
  <c r="B233" i="9" s="1"/>
  <c r="F241" i="9"/>
  <c r="B241" i="9" s="1"/>
  <c r="B295" i="9"/>
  <c r="B287" i="9"/>
  <c r="F216" i="9"/>
  <c r="B216" i="9" s="1"/>
  <c r="F224" i="9"/>
  <c r="B224" i="9" s="1"/>
  <c r="F232" i="9"/>
  <c r="B232" i="9" s="1"/>
  <c r="F240" i="9"/>
  <c r="B240" i="9" s="1"/>
  <c r="E307" i="9"/>
  <c r="B307" i="9" s="1"/>
  <c r="E299" i="9"/>
  <c r="B299" i="9" s="1"/>
  <c r="B268" i="9"/>
  <c r="B258" i="9"/>
  <c r="B252" i="9"/>
  <c r="B247" i="9"/>
  <c r="F277" i="9"/>
  <c r="B270" i="9"/>
  <c r="B264" i="9"/>
  <c r="B254" i="9"/>
  <c r="B249" i="9"/>
  <c r="H1580" i="1"/>
  <c r="G1577" i="1"/>
  <c r="H1572" i="1"/>
  <c r="G1556" i="1"/>
  <c r="H1556" i="1"/>
  <c r="G1544" i="1"/>
  <c r="H1544" i="1"/>
  <c r="G1532" i="1"/>
  <c r="H1532" i="1"/>
  <c r="G1508" i="1"/>
  <c r="H1508" i="1"/>
  <c r="G1504" i="1"/>
  <c r="H1504" i="1"/>
  <c r="G1500" i="1"/>
  <c r="H1500" i="1"/>
  <c r="G1479" i="1"/>
  <c r="I1479" i="1" s="1"/>
  <c r="G1477" i="1"/>
  <c r="I1477" i="1" s="1"/>
  <c r="J1473" i="1"/>
  <c r="G1473" i="1"/>
  <c r="J1471" i="1"/>
  <c r="G1471" i="1"/>
  <c r="J1467" i="1"/>
  <c r="G1467" i="1"/>
  <c r="J1465" i="1"/>
  <c r="G1465" i="1"/>
  <c r="J1463" i="1"/>
  <c r="G1463" i="1"/>
  <c r="G1459" i="1"/>
  <c r="I1459" i="1" s="1"/>
  <c r="G1457" i="1"/>
  <c r="I1457" i="1" s="1"/>
  <c r="I1455" i="1"/>
  <c r="H1578" i="1"/>
  <c r="G1568" i="1"/>
  <c r="H1568" i="1"/>
  <c r="G1536" i="1"/>
  <c r="H1536" i="1"/>
  <c r="G1516" i="1"/>
  <c r="H1516" i="1"/>
  <c r="G1512" i="1"/>
  <c r="H1512" i="1"/>
  <c r="J1474" i="1"/>
  <c r="J1472" i="1"/>
  <c r="J1468" i="1"/>
  <c r="J1466" i="1"/>
  <c r="J1464" i="1"/>
  <c r="J1462" i="1"/>
  <c r="G1573" i="1"/>
  <c r="G1564" i="1"/>
  <c r="H1564" i="1"/>
  <c r="G1557" i="1"/>
  <c r="G1533" i="1"/>
  <c r="G1509" i="1"/>
  <c r="G1505" i="1"/>
  <c r="G1480" i="1"/>
  <c r="H1480" i="1"/>
  <c r="J1478" i="1"/>
  <c r="G1478" i="1"/>
  <c r="I1478" i="1" s="1"/>
  <c r="J1476" i="1"/>
  <c r="G1476" i="1"/>
  <c r="I1476" i="1" s="1"/>
  <c r="G1474" i="1"/>
  <c r="I1474" i="1" s="1"/>
  <c r="H1473" i="1"/>
  <c r="G1472" i="1"/>
  <c r="I1472" i="1" s="1"/>
  <c r="H1471" i="1"/>
  <c r="G1468" i="1"/>
  <c r="I1468" i="1" s="1"/>
  <c r="H1467" i="1"/>
  <c r="G1466" i="1"/>
  <c r="I1466" i="1" s="1"/>
  <c r="H1465" i="1"/>
  <c r="G1464" i="1"/>
  <c r="I1464" i="1" s="1"/>
  <c r="H1463" i="1"/>
  <c r="G1462" i="1"/>
  <c r="I1462" i="1" s="1"/>
  <c r="J1460" i="1"/>
  <c r="G1460" i="1"/>
  <c r="I1460" i="1" s="1"/>
  <c r="J1458" i="1"/>
  <c r="G1458" i="1"/>
  <c r="I1458" i="1" s="1"/>
  <c r="J1456" i="1"/>
  <c r="G1456" i="1"/>
  <c r="I1456" i="1" s="1"/>
  <c r="G1552" i="1"/>
  <c r="H1552" i="1"/>
  <c r="G1548" i="1"/>
  <c r="H1548" i="1"/>
  <c r="G1528" i="1"/>
  <c r="H1528" i="1"/>
  <c r="G1520" i="1"/>
  <c r="H1520" i="1"/>
  <c r="G1496" i="1"/>
  <c r="H1496" i="1"/>
  <c r="G1492" i="1"/>
  <c r="H1492" i="1"/>
  <c r="G1488" i="1"/>
  <c r="H1488" i="1"/>
  <c r="G1484" i="1"/>
  <c r="H1484" i="1"/>
  <c r="G1452" i="1"/>
  <c r="I1452" i="1" s="1"/>
  <c r="J1452" i="1"/>
  <c r="F213" i="9" l="1"/>
  <c r="B213" i="9" s="1"/>
  <c r="C1453" i="1"/>
  <c r="H30" i="3"/>
  <c r="D5" i="7"/>
  <c r="G316" i="9" s="1"/>
  <c r="E316" i="9" s="1"/>
  <c r="G1470" i="1"/>
  <c r="H1470" i="1"/>
  <c r="F134" i="5"/>
  <c r="C1112" i="1"/>
  <c r="I20" i="3"/>
  <c r="D985" i="1"/>
  <c r="G1499" i="1"/>
  <c r="H1499" i="1"/>
  <c r="I25" i="3"/>
  <c r="D1329" i="1"/>
  <c r="F528" i="4"/>
  <c r="C522" i="1"/>
  <c r="F252" i="4"/>
  <c r="C248" i="1"/>
  <c r="F82" i="4"/>
  <c r="C78" i="1"/>
  <c r="I22" i="3"/>
  <c r="E175" i="5"/>
  <c r="D1152" i="1" s="1"/>
  <c r="D1153" i="1"/>
  <c r="F593" i="4"/>
  <c r="C587" i="1"/>
  <c r="F344" i="4"/>
  <c r="C339" i="1"/>
  <c r="D151" i="4"/>
  <c r="I1465" i="1"/>
  <c r="I1471" i="1"/>
  <c r="C1435" i="1"/>
  <c r="F141" i="6"/>
  <c r="H28" i="3"/>
  <c r="F146" i="5"/>
  <c r="C1124" i="1"/>
  <c r="G1065" i="1"/>
  <c r="H1065" i="1"/>
  <c r="D1469" i="1"/>
  <c r="I31" i="3"/>
  <c r="F176" i="5"/>
  <c r="C1153" i="1"/>
  <c r="H22" i="3"/>
  <c r="F643" i="4"/>
  <c r="C637" i="1"/>
  <c r="F484" i="4"/>
  <c r="C478" i="1"/>
  <c r="F363" i="4"/>
  <c r="C358" i="1"/>
  <c r="F224" i="4"/>
  <c r="C220" i="1"/>
  <c r="F50" i="4"/>
  <c r="C46" i="1"/>
  <c r="F421" i="4"/>
  <c r="D420" i="4"/>
  <c r="C415" i="1"/>
  <c r="D298" i="4"/>
  <c r="F139" i="4"/>
  <c r="C135" i="1"/>
  <c r="H19" i="9"/>
  <c r="E19" i="9" s="1"/>
  <c r="B19" i="9" s="1"/>
  <c r="E308" i="9"/>
  <c r="B308" i="9" s="1"/>
  <c r="F124" i="4"/>
  <c r="C120" i="1"/>
  <c r="E68" i="5"/>
  <c r="F7" i="4"/>
  <c r="D6" i="4"/>
  <c r="C3" i="1"/>
  <c r="C1481" i="1"/>
  <c r="D42" i="8"/>
  <c r="C1329" i="1"/>
  <c r="F35" i="6"/>
  <c r="H25" i="3"/>
  <c r="F580" i="4"/>
  <c r="C574" i="1"/>
  <c r="C1408" i="1"/>
  <c r="F114" i="6"/>
  <c r="H27" i="3"/>
  <c r="F245" i="5"/>
  <c r="C1222" i="1"/>
  <c r="F625" i="4"/>
  <c r="C619" i="1"/>
  <c r="F472" i="4"/>
  <c r="C466" i="1"/>
  <c r="F311" i="4"/>
  <c r="C306" i="1"/>
  <c r="D237" i="5"/>
  <c r="D175" i="5" s="1"/>
  <c r="F396" i="4"/>
  <c r="C391" i="1"/>
  <c r="F163" i="4"/>
  <c r="C159" i="1"/>
  <c r="G318" i="9"/>
  <c r="E318" i="9" s="1"/>
  <c r="E6" i="4"/>
  <c r="E635" i="4"/>
  <c r="D629" i="1" s="1"/>
  <c r="D414" i="1"/>
  <c r="I1446" i="1"/>
  <c r="I1463" i="1"/>
  <c r="I1467" i="1"/>
  <c r="I1473" i="1"/>
  <c r="C1524" i="1"/>
  <c r="D43" i="8"/>
  <c r="C1469" i="1"/>
  <c r="H31" i="3"/>
  <c r="F12" i="5"/>
  <c r="D7" i="5"/>
  <c r="C990" i="1"/>
  <c r="C1383" i="1"/>
  <c r="F89" i="6"/>
  <c r="F567" i="4"/>
  <c r="C561" i="1"/>
  <c r="F106" i="4"/>
  <c r="C102" i="1"/>
  <c r="D68" i="5"/>
  <c r="D350" i="4"/>
  <c r="E151" i="4"/>
  <c r="D148" i="1"/>
  <c r="H21" i="9"/>
  <c r="E21" i="9" s="1"/>
  <c r="E141" i="6"/>
  <c r="E408" i="4"/>
  <c r="D403" i="1" s="1"/>
  <c r="D345" i="1"/>
  <c r="I1450" i="1"/>
  <c r="I1448" i="1"/>
  <c r="B316" i="9" l="1"/>
  <c r="E315" i="9"/>
  <c r="I10" i="3" s="1"/>
  <c r="H29" i="3"/>
  <c r="C1436" i="1"/>
  <c r="H1453" i="1"/>
  <c r="G1453" i="1"/>
  <c r="B21" i="9"/>
  <c r="F175" i="5"/>
  <c r="C1152" i="1"/>
  <c r="H159" i="1"/>
  <c r="G159" i="1"/>
  <c r="H1329" i="1"/>
  <c r="G1329" i="1"/>
  <c r="I21" i="3"/>
  <c r="D1046" i="1"/>
  <c r="H415" i="1"/>
  <c r="G415" i="1"/>
  <c r="E6" i="5"/>
  <c r="I28" i="3"/>
  <c r="D1435" i="1"/>
  <c r="H9" i="3" s="1"/>
  <c r="D408" i="4"/>
  <c r="F350" i="4"/>
  <c r="C345" i="1"/>
  <c r="G561" i="1"/>
  <c r="H561" i="1"/>
  <c r="G990" i="1"/>
  <c r="H990" i="1"/>
  <c r="G1469" i="1"/>
  <c r="H1469" i="1"/>
  <c r="G306" i="1"/>
  <c r="H306" i="1"/>
  <c r="H619" i="1"/>
  <c r="G619" i="1"/>
  <c r="C1517" i="1"/>
  <c r="K1451" i="9"/>
  <c r="G314" i="9"/>
  <c r="E314" i="9" s="1"/>
  <c r="B314" i="9" s="1"/>
  <c r="I34" i="3"/>
  <c r="G3" i="1"/>
  <c r="H3" i="1"/>
  <c r="G120" i="1"/>
  <c r="H120" i="1"/>
  <c r="H135" i="1"/>
  <c r="G135" i="1"/>
  <c r="D635" i="4"/>
  <c r="F420" i="4"/>
  <c r="C414" i="1"/>
  <c r="G220" i="1"/>
  <c r="H220" i="1"/>
  <c r="G478" i="1"/>
  <c r="H478" i="1"/>
  <c r="G1124" i="1"/>
  <c r="H1124" i="1"/>
  <c r="G587" i="1"/>
  <c r="H587" i="1"/>
  <c r="H248" i="1"/>
  <c r="G248" i="1"/>
  <c r="D636" i="4"/>
  <c r="G1112" i="1"/>
  <c r="H1112" i="1"/>
  <c r="I17" i="3"/>
  <c r="E289" i="4"/>
  <c r="D147" i="1"/>
  <c r="H1383" i="1"/>
  <c r="G1383" i="1"/>
  <c r="H574" i="1"/>
  <c r="G574" i="1"/>
  <c r="F68" i="5"/>
  <c r="H21" i="3"/>
  <c r="C1046" i="1"/>
  <c r="F7" i="5"/>
  <c r="D6" i="5"/>
  <c r="H20" i="3"/>
  <c r="C985" i="1"/>
  <c r="C1518" i="1"/>
  <c r="I35" i="3"/>
  <c r="E290" i="4"/>
  <c r="D286" i="1" s="1"/>
  <c r="E412" i="4"/>
  <c r="I16" i="3"/>
  <c r="D2" i="1"/>
  <c r="H391" i="1"/>
  <c r="G391" i="1"/>
  <c r="G313" i="9"/>
  <c r="E313" i="9" s="1"/>
  <c r="D412" i="4"/>
  <c r="H16" i="3"/>
  <c r="F6" i="4"/>
  <c r="C2" i="1"/>
  <c r="G1153" i="1"/>
  <c r="H1153" i="1"/>
  <c r="D289" i="4"/>
  <c r="F151" i="4"/>
  <c r="H17" i="3"/>
  <c r="C147" i="1"/>
  <c r="F237" i="5"/>
  <c r="H23" i="3"/>
  <c r="C1214" i="1"/>
  <c r="G148" i="1"/>
  <c r="H148" i="1"/>
  <c r="G102" i="1"/>
  <c r="H102" i="1"/>
  <c r="G1524" i="1"/>
  <c r="H1524" i="1"/>
  <c r="E317" i="9"/>
  <c r="B318" i="9"/>
  <c r="H466" i="1"/>
  <c r="G466" i="1"/>
  <c r="H1222" i="1"/>
  <c r="G1222" i="1"/>
  <c r="H1408" i="1"/>
  <c r="G1408" i="1"/>
  <c r="H1481" i="1"/>
  <c r="G1481" i="1"/>
  <c r="H11" i="3"/>
  <c r="F298" i="4"/>
  <c r="D407" i="4"/>
  <c r="C293" i="1"/>
  <c r="H46" i="1"/>
  <c r="G46" i="1"/>
  <c r="H358" i="1"/>
  <c r="G358" i="1"/>
  <c r="H637" i="1"/>
  <c r="G637" i="1"/>
  <c r="H339" i="1"/>
  <c r="G339" i="1"/>
  <c r="H78" i="1"/>
  <c r="G78" i="1"/>
  <c r="H522" i="1"/>
  <c r="G522" i="1"/>
  <c r="H1436" i="1" l="1"/>
  <c r="G1436" i="1"/>
  <c r="K3" i="9"/>
  <c r="I9" i="3"/>
  <c r="D291" i="4"/>
  <c r="F289" i="4"/>
  <c r="D413" i="4"/>
  <c r="C285" i="1"/>
  <c r="E312" i="9"/>
  <c r="B313" i="9"/>
  <c r="F635" i="4"/>
  <c r="C629" i="1"/>
  <c r="G1152" i="1"/>
  <c r="H1152" i="1"/>
  <c r="H293" i="1"/>
  <c r="G293" i="1"/>
  <c r="H1214" i="1"/>
  <c r="G1214" i="1"/>
  <c r="D414" i="4"/>
  <c r="F412" i="4"/>
  <c r="D639" i="4"/>
  <c r="C407" i="1"/>
  <c r="E639" i="4"/>
  <c r="D407" i="1"/>
  <c r="G985" i="1"/>
  <c r="H985" i="1"/>
  <c r="G1046" i="1"/>
  <c r="H1046" i="1"/>
  <c r="E291" i="4"/>
  <c r="D287" i="1" s="1"/>
  <c r="E413" i="4"/>
  <c r="E414" i="4" s="1"/>
  <c r="D285" i="1"/>
  <c r="F636" i="4"/>
  <c r="C630" i="1"/>
  <c r="H345" i="1"/>
  <c r="G345" i="1"/>
  <c r="N3" i="9"/>
  <c r="I11" i="3"/>
  <c r="H147" i="1"/>
  <c r="G147" i="1"/>
  <c r="G1518" i="1"/>
  <c r="H1518" i="1"/>
  <c r="F407" i="4"/>
  <c r="C402" i="1"/>
  <c r="G2" i="1"/>
  <c r="H2" i="1"/>
  <c r="D290" i="4"/>
  <c r="G1435" i="1"/>
  <c r="H414" i="1"/>
  <c r="G414" i="1"/>
  <c r="H1517" i="1"/>
  <c r="G1517" i="1"/>
  <c r="H278" i="9"/>
  <c r="D984" i="1"/>
  <c r="G278" i="9"/>
  <c r="G285" i="9"/>
  <c r="E285" i="9" s="1"/>
  <c r="B285" i="9" s="1"/>
  <c r="F6" i="5"/>
  <c r="C984" i="1"/>
  <c r="H1435" i="1"/>
  <c r="F408" i="4"/>
  <c r="C403" i="1"/>
  <c r="D409" i="1" l="1"/>
  <c r="H630" i="1"/>
  <c r="G630" i="1"/>
  <c r="H407" i="1"/>
  <c r="G407" i="1"/>
  <c r="F639" i="4"/>
  <c r="C633" i="1"/>
  <c r="F291" i="4"/>
  <c r="C287" i="1"/>
  <c r="F290" i="4"/>
  <c r="C286" i="1"/>
  <c r="H402" i="1"/>
  <c r="G402" i="1"/>
  <c r="H629" i="1"/>
  <c r="G629" i="1"/>
  <c r="G285" i="1"/>
  <c r="H285" i="1"/>
  <c r="E278" i="9"/>
  <c r="H8" i="3"/>
  <c r="G984" i="1"/>
  <c r="H984" i="1"/>
  <c r="H403" i="1"/>
  <c r="G403" i="1"/>
  <c r="E415" i="4"/>
  <c r="D410" i="1" s="1"/>
  <c r="E640" i="4"/>
  <c r="D408" i="1"/>
  <c r="E641" i="4"/>
  <c r="D633" i="1"/>
  <c r="F414" i="4"/>
  <c r="C409" i="1"/>
  <c r="D640" i="4"/>
  <c r="D415" i="4"/>
  <c r="F413" i="4"/>
  <c r="C408" i="1"/>
  <c r="F640" i="4" l="1"/>
  <c r="D642" i="4"/>
  <c r="C634" i="1"/>
  <c r="E645" i="4"/>
  <c r="D635" i="1"/>
  <c r="H408" i="1"/>
  <c r="G408" i="1"/>
  <c r="H409" i="1"/>
  <c r="G409" i="1"/>
  <c r="B278" i="9"/>
  <c r="E277" i="9"/>
  <c r="D641" i="4"/>
  <c r="E642" i="4"/>
  <c r="D634" i="1"/>
  <c r="G287" i="1"/>
  <c r="H287" i="1"/>
  <c r="F415" i="4"/>
  <c r="C410" i="1"/>
  <c r="M3" i="9"/>
  <c r="I8" i="3"/>
  <c r="G286" i="1"/>
  <c r="H286" i="1"/>
  <c r="H633" i="1"/>
  <c r="G633" i="1"/>
  <c r="H634" i="1" l="1"/>
  <c r="G634" i="1"/>
  <c r="D645" i="4"/>
  <c r="F641" i="4"/>
  <c r="C635" i="1"/>
  <c r="I18" i="3"/>
  <c r="D639" i="1"/>
  <c r="H410" i="1"/>
  <c r="G410" i="1"/>
  <c r="F642" i="4"/>
  <c r="D646" i="4"/>
  <c r="C636" i="1"/>
  <c r="E646" i="4"/>
  <c r="D636" i="1"/>
  <c r="F646" i="4" l="1"/>
  <c r="H19" i="3"/>
  <c r="C640" i="1"/>
  <c r="F645" i="4"/>
  <c r="C639" i="1"/>
  <c r="H18" i="3"/>
  <c r="G276" i="9"/>
  <c r="E276" i="9" s="1"/>
  <c r="B276" i="9" s="1"/>
  <c r="H636" i="1"/>
  <c r="G636" i="1"/>
  <c r="I19" i="3"/>
  <c r="D640" i="1"/>
  <c r="H635" i="1"/>
  <c r="G635" i="1"/>
  <c r="H7" i="3"/>
  <c r="H640" i="1" l="1"/>
  <c r="G640" i="1"/>
  <c r="J3" i="9"/>
  <c r="G639" i="1"/>
  <c r="H639" i="1"/>
  <c r="H274" i="9" l="1"/>
  <c r="L272" i="9"/>
  <c r="M272" i="9"/>
  <c r="G274" i="9"/>
  <c r="G18" i="9"/>
  <c r="H18" i="9"/>
  <c r="G16" i="9"/>
  <c r="L15" i="9"/>
  <c r="I13" i="9"/>
  <c r="I5" i="9"/>
  <c r="J17" i="9"/>
  <c r="J12" i="9"/>
  <c r="J9" i="9"/>
  <c r="K5" i="9"/>
  <c r="J10" i="9"/>
  <c r="I8" i="9"/>
  <c r="K8" i="9"/>
  <c r="J7" i="9"/>
  <c r="M15" i="9"/>
  <c r="G17" i="9"/>
  <c r="H16" i="9"/>
  <c r="J8" i="9"/>
  <c r="J5" i="9"/>
  <c r="J6" i="9"/>
  <c r="I11" i="9"/>
  <c r="K10" i="9"/>
  <c r="I12" i="9"/>
  <c r="H17" i="9"/>
  <c r="L16" i="9"/>
  <c r="K7" i="9"/>
  <c r="K11" i="9"/>
  <c r="I6" i="9"/>
  <c r="K12" i="9"/>
  <c r="I7" i="9"/>
  <c r="E7" i="9" s="1"/>
  <c r="B7" i="9" s="1"/>
  <c r="K13" i="9"/>
  <c r="K6" i="9"/>
  <c r="J11" i="9"/>
  <c r="I17" i="9"/>
  <c r="M16" i="9"/>
  <c r="H15" i="9"/>
  <c r="G15" i="9"/>
  <c r="I9" i="9"/>
  <c r="J13" i="9"/>
  <c r="K9" i="9"/>
  <c r="F15" i="9" l="1"/>
  <c r="E274" i="9"/>
  <c r="F272" i="9"/>
  <c r="E15" i="9"/>
  <c r="B15" i="9" s="1"/>
  <c r="F16" i="9"/>
  <c r="F14" i="9" s="1"/>
  <c r="E18" i="9"/>
  <c r="B18" i="9" s="1"/>
  <c r="E13" i="9"/>
  <c r="B13" i="9" s="1"/>
  <c r="B274" i="9"/>
  <c r="E20" i="9"/>
  <c r="I7" i="3" s="1"/>
  <c r="E8" i="9"/>
  <c r="B8" i="9" s="1"/>
  <c r="E12" i="9"/>
  <c r="B12" i="9" s="1"/>
  <c r="E10" i="9"/>
  <c r="B10" i="9" s="1"/>
  <c r="E16" i="9"/>
  <c r="E11" i="9"/>
  <c r="B11" i="9" s="1"/>
  <c r="E6" i="9"/>
  <c r="B6" i="9" s="1"/>
  <c r="E17" i="9"/>
  <c r="B17" i="9" s="1"/>
  <c r="E9" i="9"/>
  <c r="B9" i="9" s="1"/>
  <c r="E5" i="9"/>
  <c r="B272" i="9"/>
  <c r="F20" i="9"/>
  <c r="B16" i="9" l="1"/>
  <c r="E14" i="9"/>
  <c r="B5" i="9"/>
  <c r="E4" i="9"/>
  <c r="F3"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<sst xmlns="http://schemas.openxmlformats.org/spreadsheetml/2006/main" count="5183" uniqueCount="3453">
  <si>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</si>
  <si>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</si>
  <si>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</si>
  <si>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</si>
  <si>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</si>
  <si>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</si>
  <si>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</si>
  <si>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</si>
  <si>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</si>
  <si>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</si>
  <si>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</si>
  <si>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</si>
  <si>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</si>
  <si>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</si>
  <si>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</si>
  <si>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</si>
  <si>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</si>
  <si>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</si>
  <si>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</si>
  <si>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</si>
  <si>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</si>
  <si>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</si>
  <si>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</si>
  <si>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</si>
  <si>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</si>
  <si>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</si>
  <si>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</si>
  <si>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</si>
  <si>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</si>
  <si>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</si>
  <si>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</si>
  <si>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SVEUČILIŠNA KNJIŽNICA RIJEKA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</si>
  <si>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</si>
  <si>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</si>
  <si>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</si>
  <si>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</si>
  <si>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</si>
  <si>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</si>
  <si>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</si>
  <si>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</si>
  <si>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</si>
  <si>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</si>
  <si>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</si>
  <si>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</si>
  <si>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</si>
  <si>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</si>
  <si>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</si>
  <si>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</si>
  <si>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2493 - SVEUČILIŠTE U RIJECI - SVEUČILIŠNA KNJIŽNICA</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</si>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</sst>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9" fillId="0" borderId="0" xfId="0" applyFont="1" applyAlignment="1">
      <alignment horizontal="center" wrapText="1"/>
    </xf>
    <xf numFmtId="0" fontId="50"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939253.51</v>
      </c>
      <c r="D2" s="9">
        <f>'PR-RAS'!E6</f>
        <v>1088890</v>
      </c>
      <c r="E2" s="9">
        <v>0</v>
      </c>
      <c r="F2" s="9">
        <v>0</v>
      </c>
      <c r="G2" s="10">
        <f t="shared" ref="G2:G65" si="0">(B2/1000)*(C2*1+D2*2)</f>
        <v>3117.0335099999998</v>
      </c>
      <c r="H2" s="10">
        <f t="shared" ref="H2:H65" si="1">ABS(C2-ROUND(C2,0))+ABS(D2-ROUND(D2,0))</f>
        <v>0.48999999999068677</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218491.34</v>
      </c>
      <c r="D46" s="4">
        <f>'PR-RAS'!E50</f>
        <v>174225.24</v>
      </c>
      <c r="E46" s="4">
        <v>0</v>
      </c>
      <c r="F46" s="4">
        <v>0</v>
      </c>
      <c r="G46" s="5">
        <f t="shared" si="0"/>
        <v>25512.381899999997</v>
      </c>
      <c r="H46" s="5">
        <f t="shared" si="1"/>
        <v>0.57999999998719431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4778.0200000000004</v>
      </c>
      <c r="D64" s="4">
        <f>'PR-RAS'!E68</f>
        <v>4800</v>
      </c>
      <c r="E64" s="4">
        <v>0</v>
      </c>
      <c r="F64" s="4">
        <v>0</v>
      </c>
      <c r="G64" s="5">
        <f t="shared" si="0"/>
        <v>905.81526000000008</v>
      </c>
      <c r="H64" s="5">
        <f t="shared" si="1"/>
        <v>2.0000000000436557E-2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4778.0200000000004</v>
      </c>
      <c r="D65" s="4">
        <f>'PR-RAS'!E69</f>
        <v>4800</v>
      </c>
      <c r="E65" s="4">
        <v>0</v>
      </c>
      <c r="F65" s="4">
        <v>0</v>
      </c>
      <c r="G65" s="5">
        <f t="shared" si="0"/>
        <v>920.19328000000007</v>
      </c>
      <c r="H65" s="5">
        <f t="shared" si="1"/>
        <v>2.0000000000436557E-2</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213713.32</v>
      </c>
      <c r="D73" s="4">
        <f>'PR-RAS'!E77</f>
        <v>169425.24</v>
      </c>
      <c r="E73" s="4">
        <v>0</v>
      </c>
      <c r="F73" s="4">
        <v>0</v>
      </c>
      <c r="G73" s="5">
        <f t="shared" si="2"/>
        <v>39784.5936</v>
      </c>
      <c r="H73" s="5">
        <f t="shared" si="3"/>
        <v>0.55999999999767169</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213713.32</v>
      </c>
      <c r="D74" s="4">
        <f>'PR-RAS'!E78</f>
        <v>138425.24</v>
      </c>
      <c r="E74" s="4">
        <v>0</v>
      </c>
      <c r="F74" s="4">
        <v>0</v>
      </c>
      <c r="G74" s="5">
        <f t="shared" si="2"/>
        <v>35811.157399999996</v>
      </c>
      <c r="H74" s="5">
        <f t="shared" si="3"/>
        <v>0.55999999999767169</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31000</v>
      </c>
      <c r="E77" s="4">
        <v>0</v>
      </c>
      <c r="F77" s="4">
        <v>0</v>
      </c>
      <c r="G77" s="5">
        <f t="shared" si="2"/>
        <v>4712</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4907.3900000000003</v>
      </c>
      <c r="D102" s="4">
        <f>'PR-RAS'!E106</f>
        <v>4435.46</v>
      </c>
      <c r="E102" s="4">
        <v>0</v>
      </c>
      <c r="F102" s="4">
        <v>0</v>
      </c>
      <c r="G102" s="5">
        <f t="shared" si="2"/>
        <v>1391.6093100000003</v>
      </c>
      <c r="H102" s="5">
        <f t="shared" si="3"/>
        <v>0.8500000000003638</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4907.3900000000003</v>
      </c>
      <c r="D108" s="4">
        <f>'PR-RAS'!E112</f>
        <v>4435.46</v>
      </c>
      <c r="E108" s="4">
        <v>0</v>
      </c>
      <c r="F108" s="4">
        <v>0</v>
      </c>
      <c r="G108" s="5">
        <f t="shared" si="2"/>
        <v>1474.27917</v>
      </c>
      <c r="H108" s="5">
        <f t="shared" si="3"/>
        <v>0.8500000000003638</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4907.3900000000003</v>
      </c>
      <c r="D113" s="4">
        <f>'PR-RAS'!E117</f>
        <v>4435.46</v>
      </c>
      <c r="E113" s="4">
        <v>0</v>
      </c>
      <c r="F113" s="4">
        <v>0</v>
      </c>
      <c r="G113" s="5">
        <f t="shared" si="2"/>
        <v>1543.1707200000001</v>
      </c>
      <c r="H113" s="5">
        <f t="shared" si="3"/>
        <v>0.8500000000003638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70686.86</v>
      </c>
      <c r="D120" s="4">
        <f>'PR-RAS'!E124</f>
        <v>89906.23000000001</v>
      </c>
      <c r="E120" s="4">
        <v>0</v>
      </c>
      <c r="F120" s="4">
        <v>0</v>
      </c>
      <c r="G120" s="5">
        <f t="shared" si="2"/>
        <v>29809.41908</v>
      </c>
      <c r="H120" s="5">
        <f t="shared" si="3"/>
        <v>0.3700000000098953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57381.99</v>
      </c>
      <c r="D121" s="4">
        <f>'PR-RAS'!E125</f>
        <v>58643.41</v>
      </c>
      <c r="E121" s="4">
        <v>0</v>
      </c>
      <c r="F121" s="4">
        <v>0</v>
      </c>
      <c r="G121" s="5">
        <f t="shared" si="2"/>
        <v>20960.2572</v>
      </c>
      <c r="H121" s="5">
        <f t="shared" si="3"/>
        <v>0.42000000000552973</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49.3</v>
      </c>
      <c r="E122" s="4">
        <v>0</v>
      </c>
      <c r="F122" s="4">
        <v>0</v>
      </c>
      <c r="G122" s="5">
        <f t="shared" si="2"/>
        <v>11.930599999999998</v>
      </c>
      <c r="H122" s="5">
        <f t="shared" si="3"/>
        <v>0.29999999999999716</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57381.99</v>
      </c>
      <c r="D123" s="4">
        <f>'PR-RAS'!E127</f>
        <v>58594.11</v>
      </c>
      <c r="E123" s="4">
        <v>0</v>
      </c>
      <c r="F123" s="4">
        <v>0</v>
      </c>
      <c r="G123" s="5">
        <f t="shared" si="2"/>
        <v>21297.565619999998</v>
      </c>
      <c r="H123" s="5">
        <f t="shared" si="3"/>
        <v>0.12000000000261934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13304.869999999999</v>
      </c>
      <c r="D124" s="4">
        <f>'PR-RAS'!E128</f>
        <v>31262.82</v>
      </c>
      <c r="E124" s="4">
        <v>0</v>
      </c>
      <c r="F124" s="4">
        <v>0</v>
      </c>
      <c r="G124" s="5">
        <f t="shared" si="2"/>
        <v>9327.1527299999998</v>
      </c>
      <c r="H124" s="5">
        <f t="shared" si="3"/>
        <v>0.31000000000130967</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6000</v>
      </c>
      <c r="D125" s="4">
        <f>'PR-RAS'!E129</f>
        <v>30000</v>
      </c>
      <c r="E125" s="4">
        <v>0</v>
      </c>
      <c r="F125" s="4">
        <v>0</v>
      </c>
      <c r="G125" s="5">
        <f t="shared" si="2"/>
        <v>8184</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7304.87</v>
      </c>
      <c r="D126" s="4">
        <f>'PR-RAS'!E130</f>
        <v>1262.82</v>
      </c>
      <c r="E126" s="4">
        <v>0</v>
      </c>
      <c r="F126" s="4">
        <v>0</v>
      </c>
      <c r="G126" s="5">
        <f t="shared" si="2"/>
        <v>1228.81375</v>
      </c>
      <c r="H126" s="5">
        <f t="shared" si="3"/>
        <v>0.3100000000001728</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641891.64</v>
      </c>
      <c r="D129" s="4">
        <f>'PR-RAS'!E133</f>
        <v>817303.78</v>
      </c>
      <c r="E129" s="4">
        <v>0</v>
      </c>
      <c r="F129" s="4">
        <v>0</v>
      </c>
      <c r="G129" s="5">
        <f t="shared" si="2"/>
        <v>291391.89760000003</v>
      </c>
      <c r="H129" s="5">
        <f t="shared" si="3"/>
        <v>0.57999999995809048</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641891.64</v>
      </c>
      <c r="D130" s="4">
        <f>'PR-RAS'!E134</f>
        <v>817303.78</v>
      </c>
      <c r="E130" s="4">
        <v>0</v>
      </c>
      <c r="F130" s="4">
        <v>0</v>
      </c>
      <c r="G130" s="5">
        <f t="shared" ref="G130:G193" si="4">(B130/1000)*(C130*1+D130*2)</f>
        <v>293668.39680000005</v>
      </c>
      <c r="H130" s="5">
        <f t="shared" ref="H130:H193" si="5">ABS(C130-ROUND(C130,0))+ABS(D130-ROUND(D130,0))</f>
        <v>0.57999999995809048</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641891.64</v>
      </c>
      <c r="D131" s="4">
        <f>'PR-RAS'!E135</f>
        <v>817303.78</v>
      </c>
      <c r="E131" s="4">
        <v>0</v>
      </c>
      <c r="F131" s="4">
        <v>0</v>
      </c>
      <c r="G131" s="5">
        <f t="shared" si="4"/>
        <v>295944.89600000001</v>
      </c>
      <c r="H131" s="5">
        <f t="shared" si="5"/>
        <v>0.57999999995809048</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3276.28</v>
      </c>
      <c r="D135" s="4">
        <f>'PR-RAS'!E139</f>
        <v>3019.29</v>
      </c>
      <c r="E135" s="4">
        <v>0</v>
      </c>
      <c r="F135" s="4">
        <v>0</v>
      </c>
      <c r="G135" s="5">
        <f t="shared" si="4"/>
        <v>1248.1912400000001</v>
      </c>
      <c r="H135" s="5">
        <f t="shared" si="5"/>
        <v>0.57000000000016371</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607.63</v>
      </c>
      <c r="E136" s="4">
        <v>0</v>
      </c>
      <c r="F136" s="4">
        <v>0</v>
      </c>
      <c r="G136" s="5">
        <f t="shared" si="4"/>
        <v>164.06010000000001</v>
      </c>
      <c r="H136" s="5">
        <f t="shared" si="5"/>
        <v>0.37000000000000455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607.63</v>
      </c>
      <c r="E145" s="4">
        <v>0</v>
      </c>
      <c r="F145" s="4">
        <v>0</v>
      </c>
      <c r="G145" s="5">
        <f t="shared" si="4"/>
        <v>174.99743999999998</v>
      </c>
      <c r="H145" s="5">
        <f t="shared" si="5"/>
        <v>0.37000000000000455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3276.28</v>
      </c>
      <c r="D146" s="4">
        <f>'PR-RAS'!E150</f>
        <v>2411.66</v>
      </c>
      <c r="E146" s="4">
        <v>0</v>
      </c>
      <c r="F146" s="4">
        <v>0</v>
      </c>
      <c r="G146" s="5">
        <f t="shared" si="4"/>
        <v>1174.442</v>
      </c>
      <c r="H146" s="5">
        <f t="shared" si="5"/>
        <v>0.62000000000034561</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832509.9</v>
      </c>
      <c r="D147" s="4">
        <f>'PR-RAS'!E151</f>
        <v>992442.93</v>
      </c>
      <c r="E147" s="4">
        <v>0</v>
      </c>
      <c r="F147" s="4">
        <v>0</v>
      </c>
      <c r="G147" s="5">
        <f t="shared" si="4"/>
        <v>411339.78096</v>
      </c>
      <c r="H147" s="5">
        <f t="shared" si="5"/>
        <v>0.16999999992549419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628234.98</v>
      </c>
      <c r="D148" s="4">
        <f>'PR-RAS'!E152</f>
        <v>811574.79</v>
      </c>
      <c r="E148" s="4">
        <v>0</v>
      </c>
      <c r="F148" s="4">
        <v>0</v>
      </c>
      <c r="G148" s="5">
        <f t="shared" si="4"/>
        <v>330953.53031999996</v>
      </c>
      <c r="H148" s="5">
        <f t="shared" si="5"/>
        <v>0.22999999998137355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510974.91</v>
      </c>
      <c r="D149" s="4">
        <f>'PR-RAS'!E153</f>
        <v>674188.94</v>
      </c>
      <c r="E149" s="4">
        <v>0</v>
      </c>
      <c r="F149" s="4">
        <v>0</v>
      </c>
      <c r="G149" s="5">
        <f t="shared" si="4"/>
        <v>275184.21291999996</v>
      </c>
      <c r="H149" s="5">
        <f t="shared" si="5"/>
        <v>0.15000000008149073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510974.91</v>
      </c>
      <c r="D150" s="4">
        <f>'PR-RAS'!E154</f>
        <v>674188.94</v>
      </c>
      <c r="E150" s="4">
        <v>0</v>
      </c>
      <c r="F150" s="4">
        <v>0</v>
      </c>
      <c r="G150" s="5">
        <f t="shared" si="4"/>
        <v>277043.56570999994</v>
      </c>
      <c r="H150" s="5">
        <f t="shared" si="5"/>
        <v>0.15000000008149073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36814.6</v>
      </c>
      <c r="D154" s="4">
        <f>'PR-RAS'!E158</f>
        <v>35697.040000000001</v>
      </c>
      <c r="E154" s="4">
        <v>0</v>
      </c>
      <c r="F154" s="4">
        <v>0</v>
      </c>
      <c r="G154" s="5">
        <f t="shared" si="4"/>
        <v>16555.928039999999</v>
      </c>
      <c r="H154" s="5">
        <f t="shared" si="5"/>
        <v>0.44000000000232831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80445.47</v>
      </c>
      <c r="D155" s="4">
        <f>'PR-RAS'!E159</f>
        <v>101688.81</v>
      </c>
      <c r="E155" s="4">
        <v>0</v>
      </c>
      <c r="F155" s="4">
        <v>0</v>
      </c>
      <c r="G155" s="5">
        <f t="shared" si="4"/>
        <v>43708.755859999997</v>
      </c>
      <c r="H155" s="5">
        <f t="shared" si="5"/>
        <v>0.66000000000349246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80445.47</v>
      </c>
      <c r="D157" s="4">
        <f>'PR-RAS'!E161</f>
        <v>101688.81</v>
      </c>
      <c r="E157" s="4">
        <v>0</v>
      </c>
      <c r="F157" s="4">
        <v>0</v>
      </c>
      <c r="G157" s="5">
        <f t="shared" si="4"/>
        <v>44276.402039999994</v>
      </c>
      <c r="H157" s="5">
        <f t="shared" si="5"/>
        <v>0.66000000000349246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203096.88</v>
      </c>
      <c r="D159" s="4">
        <f>'PR-RAS'!E163</f>
        <v>179589.61000000002</v>
      </c>
      <c r="E159" s="4">
        <v>0</v>
      </c>
      <c r="F159" s="4">
        <v>0</v>
      </c>
      <c r="G159" s="5">
        <f t="shared" si="4"/>
        <v>88839.623800000016</v>
      </c>
      <c r="H159" s="5">
        <f t="shared" si="5"/>
        <v>0.5099999999802094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26809.599999999999</v>
      </c>
      <c r="D160" s="4">
        <f>'PR-RAS'!E164</f>
        <v>30543.38</v>
      </c>
      <c r="E160" s="4">
        <v>0</v>
      </c>
      <c r="F160" s="4">
        <v>0</v>
      </c>
      <c r="G160" s="5">
        <f t="shared" si="4"/>
        <v>13975.52124</v>
      </c>
      <c r="H160" s="5">
        <f t="shared" si="5"/>
        <v>0.78000000000247383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7032.33</v>
      </c>
      <c r="D161" s="4">
        <f>'PR-RAS'!E165</f>
        <v>7887.17</v>
      </c>
      <c r="E161" s="4">
        <v>0</v>
      </c>
      <c r="F161" s="4">
        <v>0</v>
      </c>
      <c r="G161" s="5">
        <f t="shared" si="4"/>
        <v>3649.0672</v>
      </c>
      <c r="H161" s="5">
        <f t="shared" si="5"/>
        <v>0.5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16969.41</v>
      </c>
      <c r="D162" s="4">
        <f>'PR-RAS'!E166</f>
        <v>20172.48</v>
      </c>
      <c r="E162" s="4">
        <v>0</v>
      </c>
      <c r="F162" s="4">
        <v>0</v>
      </c>
      <c r="G162" s="5">
        <f t="shared" si="4"/>
        <v>9227.6135699999995</v>
      </c>
      <c r="H162" s="5">
        <f t="shared" si="5"/>
        <v>0.88999999999941792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2807.86</v>
      </c>
      <c r="D163" s="4">
        <f>'PR-RAS'!E167</f>
        <v>2483.73</v>
      </c>
      <c r="E163" s="4">
        <v>0</v>
      </c>
      <c r="F163" s="4">
        <v>0</v>
      </c>
      <c r="G163" s="5">
        <f t="shared" si="4"/>
        <v>1259.60184</v>
      </c>
      <c r="H163" s="5">
        <f t="shared" si="5"/>
        <v>0.40999999999985448</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30139.39</v>
      </c>
      <c r="D165" s="4">
        <f>'PR-RAS'!E169</f>
        <v>32497.77</v>
      </c>
      <c r="E165" s="4">
        <v>0</v>
      </c>
      <c r="F165" s="4">
        <v>0</v>
      </c>
      <c r="G165" s="5">
        <f t="shared" si="4"/>
        <v>15602.12852</v>
      </c>
      <c r="H165" s="5">
        <f t="shared" si="5"/>
        <v>0.61999999999898137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4673.6400000000003</v>
      </c>
      <c r="D166" s="4">
        <f>'PR-RAS'!E170</f>
        <v>5857.16</v>
      </c>
      <c r="E166" s="4">
        <v>0</v>
      </c>
      <c r="F166" s="4">
        <v>0</v>
      </c>
      <c r="G166" s="5">
        <f t="shared" si="4"/>
        <v>2704.0133999999998</v>
      </c>
      <c r="H166" s="5">
        <f t="shared" si="5"/>
        <v>0.51999999999952706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21670.18</v>
      </c>
      <c r="D168" s="4">
        <f>'PR-RAS'!E172</f>
        <v>24916.33</v>
      </c>
      <c r="E168" s="4">
        <v>0</v>
      </c>
      <c r="F168" s="4">
        <v>0</v>
      </c>
      <c r="G168" s="5">
        <f t="shared" si="4"/>
        <v>11940.97428</v>
      </c>
      <c r="H168" s="5">
        <f t="shared" si="5"/>
        <v>0.51000000000203727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1644.87</v>
      </c>
      <c r="D169" s="4">
        <f>'PR-RAS'!E173</f>
        <v>210.77</v>
      </c>
      <c r="E169" s="4">
        <v>0</v>
      </c>
      <c r="F169" s="4">
        <v>0</v>
      </c>
      <c r="G169" s="5">
        <f t="shared" si="4"/>
        <v>347.15688</v>
      </c>
      <c r="H169" s="5">
        <f t="shared" si="5"/>
        <v>0.36000000000009891</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1833.7</v>
      </c>
      <c r="D170" s="4">
        <f>'PR-RAS'!E174</f>
        <v>466.01</v>
      </c>
      <c r="E170" s="4">
        <v>0</v>
      </c>
      <c r="F170" s="4">
        <v>0</v>
      </c>
      <c r="G170" s="5">
        <f t="shared" si="4"/>
        <v>467.40668000000005</v>
      </c>
      <c r="H170" s="5">
        <f t="shared" si="5"/>
        <v>0.30999999999994543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317</v>
      </c>
      <c r="D172" s="4">
        <f>'PR-RAS'!E176</f>
        <v>1047.5</v>
      </c>
      <c r="E172" s="4">
        <v>0</v>
      </c>
      <c r="F172" s="4">
        <v>0</v>
      </c>
      <c r="G172" s="5">
        <f t="shared" si="4"/>
        <v>412.45200000000006</v>
      </c>
      <c r="H172" s="5">
        <f t="shared" si="5"/>
        <v>0.5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141065.35</v>
      </c>
      <c r="D173" s="4">
        <f>'PR-RAS'!E177</f>
        <v>111254.3</v>
      </c>
      <c r="E173" s="4">
        <v>0</v>
      </c>
      <c r="F173" s="4">
        <v>0</v>
      </c>
      <c r="G173" s="5">
        <f t="shared" si="4"/>
        <v>62534.719399999994</v>
      </c>
      <c r="H173" s="5">
        <f t="shared" si="5"/>
        <v>0.65000000000873115</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3481.61</v>
      </c>
      <c r="D174" s="4">
        <f>'PR-RAS'!E178</f>
        <v>3926.5</v>
      </c>
      <c r="E174" s="4">
        <v>0</v>
      </c>
      <c r="F174" s="4">
        <v>0</v>
      </c>
      <c r="G174" s="5">
        <f t="shared" si="4"/>
        <v>1960.88753</v>
      </c>
      <c r="H174" s="5">
        <f t="shared" si="5"/>
        <v>0.88999999999987267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8087.8</v>
      </c>
      <c r="D175" s="4">
        <f>'PR-RAS'!E179</f>
        <v>7032.59</v>
      </c>
      <c r="E175" s="4">
        <v>0</v>
      </c>
      <c r="F175" s="4">
        <v>0</v>
      </c>
      <c r="G175" s="5">
        <f t="shared" si="4"/>
        <v>3854.6185199999995</v>
      </c>
      <c r="H175" s="5">
        <f t="shared" si="5"/>
        <v>0.60999999999967258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2024.44</v>
      </c>
      <c r="D176" s="4">
        <f>'PR-RAS'!E180</f>
        <v>723.02</v>
      </c>
      <c r="E176" s="4">
        <v>0</v>
      </c>
      <c r="F176" s="4">
        <v>0</v>
      </c>
      <c r="G176" s="5">
        <f t="shared" si="4"/>
        <v>607.33399999999995</v>
      </c>
      <c r="H176" s="5">
        <f t="shared" si="5"/>
        <v>0.46000000000003638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24114.959999999999</v>
      </c>
      <c r="D177" s="4">
        <f>'PR-RAS'!E181</f>
        <v>21691.09</v>
      </c>
      <c r="E177" s="4">
        <v>0</v>
      </c>
      <c r="F177" s="4">
        <v>0</v>
      </c>
      <c r="G177" s="5">
        <f t="shared" si="4"/>
        <v>11879.496639999999</v>
      </c>
      <c r="H177" s="5">
        <f t="shared" si="5"/>
        <v>0.13000000000101863</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1799.57</v>
      </c>
      <c r="D178" s="4">
        <f>'PR-RAS'!E182</f>
        <v>2576.04</v>
      </c>
      <c r="E178" s="4">
        <v>0</v>
      </c>
      <c r="F178" s="4">
        <v>0</v>
      </c>
      <c r="G178" s="5">
        <f t="shared" si="4"/>
        <v>1230.4420499999999</v>
      </c>
      <c r="H178" s="5">
        <f t="shared" si="5"/>
        <v>0.47000000000002728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2284.7800000000002</v>
      </c>
      <c r="D179" s="4">
        <f>'PR-RAS'!E183</f>
        <v>2155.4299999999998</v>
      </c>
      <c r="E179" s="4">
        <v>0</v>
      </c>
      <c r="F179" s="4">
        <v>0</v>
      </c>
      <c r="G179" s="5">
        <f t="shared" si="4"/>
        <v>1174.0239199999999</v>
      </c>
      <c r="H179" s="5">
        <f t="shared" si="5"/>
        <v>0.6499999999996362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47096.33</v>
      </c>
      <c r="D180" s="4">
        <f>'PR-RAS'!E184</f>
        <v>23239.89</v>
      </c>
      <c r="E180" s="4">
        <v>0</v>
      </c>
      <c r="F180" s="4">
        <v>0</v>
      </c>
      <c r="G180" s="5">
        <f t="shared" si="4"/>
        <v>16750.12369</v>
      </c>
      <c r="H180" s="5">
        <f t="shared" si="5"/>
        <v>0.44000000000232831</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18824.599999999999</v>
      </c>
      <c r="D181" s="4">
        <f>'PR-RAS'!E185</f>
        <v>20215.599999999999</v>
      </c>
      <c r="E181" s="4">
        <v>0</v>
      </c>
      <c r="F181" s="4">
        <v>0</v>
      </c>
      <c r="G181" s="5">
        <f t="shared" si="4"/>
        <v>10666.043999999998</v>
      </c>
      <c r="H181" s="5">
        <f t="shared" si="5"/>
        <v>0.80000000000291038</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33351.26</v>
      </c>
      <c r="D182" s="4">
        <f>'PR-RAS'!E186</f>
        <v>29694.14</v>
      </c>
      <c r="E182" s="4">
        <v>0</v>
      </c>
      <c r="F182" s="4">
        <v>0</v>
      </c>
      <c r="G182" s="5">
        <f t="shared" si="4"/>
        <v>16785.856739999999</v>
      </c>
      <c r="H182" s="5">
        <f t="shared" si="5"/>
        <v>0.40000000000145519</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5082.54</v>
      </c>
      <c r="D184" s="4">
        <f>'PR-RAS'!E188</f>
        <v>5294.16</v>
      </c>
      <c r="E184" s="4">
        <v>0</v>
      </c>
      <c r="F184" s="4">
        <v>0</v>
      </c>
      <c r="G184" s="5">
        <f t="shared" si="4"/>
        <v>2867.7673800000002</v>
      </c>
      <c r="H184" s="5">
        <f t="shared" si="5"/>
        <v>0.61999999999989086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3196.83</v>
      </c>
      <c r="D186" s="4">
        <f>'PR-RAS'!E190</f>
        <v>2490.6</v>
      </c>
      <c r="E186" s="4">
        <v>0</v>
      </c>
      <c r="F186" s="4">
        <v>0</v>
      </c>
      <c r="G186" s="5">
        <f t="shared" si="4"/>
        <v>1512.9355499999999</v>
      </c>
      <c r="H186" s="5">
        <f t="shared" si="5"/>
        <v>0.57000000000016371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21.28</v>
      </c>
      <c r="D187" s="4">
        <f>'PR-RAS'!E191</f>
        <v>539.12</v>
      </c>
      <c r="E187" s="4">
        <v>0</v>
      </c>
      <c r="F187" s="4">
        <v>0</v>
      </c>
      <c r="G187" s="5">
        <f t="shared" si="4"/>
        <v>204.51071999999999</v>
      </c>
      <c r="H187" s="5">
        <f t="shared" si="5"/>
        <v>0.40000000000000568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200</v>
      </c>
      <c r="D188" s="4">
        <f>'PR-RAS'!E192</f>
        <v>276.44</v>
      </c>
      <c r="E188" s="4">
        <v>0</v>
      </c>
      <c r="F188" s="4">
        <v>0</v>
      </c>
      <c r="G188" s="5">
        <f t="shared" si="4"/>
        <v>140.78855999999999</v>
      </c>
      <c r="H188" s="5">
        <f t="shared" si="5"/>
        <v>0.43999999999999773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1664.43</v>
      </c>
      <c r="D189" s="4">
        <f>'PR-RAS'!E193</f>
        <v>1988</v>
      </c>
      <c r="E189" s="4">
        <v>0</v>
      </c>
      <c r="F189" s="4">
        <v>0</v>
      </c>
      <c r="G189" s="5">
        <f t="shared" si="4"/>
        <v>1060.40084</v>
      </c>
      <c r="H189" s="5">
        <f t="shared" si="5"/>
        <v>0.43000000000006366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0</v>
      </c>
      <c r="D191" s="4">
        <f>'PR-RAS'!E195</f>
        <v>0</v>
      </c>
      <c r="E191" s="4">
        <v>0</v>
      </c>
      <c r="F191" s="4">
        <v>0</v>
      </c>
      <c r="G191" s="5">
        <f t="shared" si="4"/>
        <v>0</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1178.04</v>
      </c>
      <c r="D192" s="4">
        <f>'PR-RAS'!E196</f>
        <v>1278.53</v>
      </c>
      <c r="E192" s="4">
        <v>0</v>
      </c>
      <c r="F192" s="4">
        <v>0</v>
      </c>
      <c r="G192" s="5">
        <f t="shared" si="4"/>
        <v>713.40409999999997</v>
      </c>
      <c r="H192" s="5">
        <f t="shared" si="5"/>
        <v>0.50999999999999091</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1178.04</v>
      </c>
      <c r="D206" s="4">
        <f>'PR-RAS'!E210</f>
        <v>1278.53</v>
      </c>
      <c r="E206" s="4">
        <v>0</v>
      </c>
      <c r="F206" s="4">
        <v>0</v>
      </c>
      <c r="G206" s="5">
        <f t="shared" si="6"/>
        <v>765.69549999999992</v>
      </c>
      <c r="H206" s="5">
        <f t="shared" si="7"/>
        <v>0.50999999999999091</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1178.02</v>
      </c>
      <c r="D207" s="4">
        <f>'PR-RAS'!E211</f>
        <v>1278.51</v>
      </c>
      <c r="E207" s="4">
        <v>0</v>
      </c>
      <c r="F207" s="4">
        <v>0</v>
      </c>
      <c r="G207" s="5">
        <f t="shared" si="6"/>
        <v>769.41823999999997</v>
      </c>
      <c r="H207" s="5">
        <f t="shared" si="7"/>
        <v>0.50999999999999091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0.02</v>
      </c>
      <c r="D210" s="4">
        <f>'PR-RAS'!E214</f>
        <v>0.02</v>
      </c>
      <c r="E210" s="4">
        <v>0</v>
      </c>
      <c r="F210" s="4">
        <v>0</v>
      </c>
      <c r="G210" s="5">
        <f t="shared" si="6"/>
        <v>1.2539999999999999E-2</v>
      </c>
      <c r="H210" s="5">
        <f t="shared" si="7"/>
        <v>0.04</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832509.9</v>
      </c>
      <c r="D285" s="4">
        <f>'PR-RAS'!E289</f>
        <v>992442.93</v>
      </c>
      <c r="E285" s="4">
        <v>0</v>
      </c>
      <c r="F285" s="4">
        <v>0</v>
      </c>
      <c r="G285" s="5">
        <f t="shared" si="8"/>
        <v>800140.39584000001</v>
      </c>
      <c r="H285" s="5">
        <f t="shared" si="9"/>
        <v>0.16999999992549419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106743.60999999999</v>
      </c>
      <c r="D286" s="4">
        <f>'PR-RAS'!E290</f>
        <v>96447.069999999949</v>
      </c>
      <c r="E286" s="4">
        <v>0</v>
      </c>
      <c r="F286" s="4">
        <v>0</v>
      </c>
      <c r="G286" s="5">
        <f t="shared" si="8"/>
        <v>85396.758749999964</v>
      </c>
      <c r="H286" s="5">
        <f t="shared" si="9"/>
        <v>0.4599999999627471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6870.07</v>
      </c>
      <c r="D288" s="4">
        <f>'PR-RAS'!E292</f>
        <v>30287.94</v>
      </c>
      <c r="E288" s="4">
        <v>0</v>
      </c>
      <c r="F288" s="4">
        <v>0</v>
      </c>
      <c r="G288" s="5">
        <f t="shared" si="8"/>
        <v>19356.987649999999</v>
      </c>
      <c r="H288" s="5">
        <f t="shared" si="9"/>
        <v>0.13000000000101863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318.83999999999997</v>
      </c>
      <c r="D290" s="4">
        <f>'PR-RAS'!E294</f>
        <v>1837.61</v>
      </c>
      <c r="E290" s="4">
        <v>0</v>
      </c>
      <c r="F290" s="4">
        <v>0</v>
      </c>
      <c r="G290" s="5">
        <f t="shared" si="8"/>
        <v>1154.28334</v>
      </c>
      <c r="H290" s="5">
        <f t="shared" si="9"/>
        <v>0.55000000000012506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318.83999999999997</v>
      </c>
      <c r="D291" s="4">
        <f>'PR-RAS'!E295</f>
        <v>1837.61</v>
      </c>
      <c r="E291" s="4">
        <v>0</v>
      </c>
      <c r="F291" s="4">
        <v>0</v>
      </c>
      <c r="G291" s="5">
        <f t="shared" si="8"/>
        <v>1158.2773999999999</v>
      </c>
      <c r="H291" s="5">
        <f t="shared" si="9"/>
        <v>0.55000000000012506</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1280</v>
      </c>
      <c r="D293" s="4">
        <f>'PR-RAS'!E298</f>
        <v>0</v>
      </c>
      <c r="E293" s="4">
        <v>0</v>
      </c>
      <c r="F293" s="4">
        <v>0</v>
      </c>
      <c r="G293" s="5">
        <f t="shared" si="8"/>
        <v>373.76</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1280</v>
      </c>
      <c r="D306" s="4">
        <f>'PR-RAS'!E311</f>
        <v>0</v>
      </c>
      <c r="E306" s="4">
        <v>0</v>
      </c>
      <c r="F306" s="4">
        <v>0</v>
      </c>
      <c r="G306" s="5">
        <f t="shared" si="8"/>
        <v>390.4</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1280</v>
      </c>
      <c r="D312" s="4">
        <f>'PR-RAS'!E317</f>
        <v>0</v>
      </c>
      <c r="E312" s="4">
        <v>0</v>
      </c>
      <c r="F312" s="4">
        <v>0</v>
      </c>
      <c r="G312" s="5">
        <f t="shared" si="8"/>
        <v>398.08</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1280</v>
      </c>
      <c r="D313" s="4">
        <f>'PR-RAS'!E318</f>
        <v>0</v>
      </c>
      <c r="E313" s="4">
        <v>0</v>
      </c>
      <c r="F313" s="4">
        <v>0</v>
      </c>
      <c r="G313" s="5">
        <f t="shared" si="8"/>
        <v>399.36</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84605.74</v>
      </c>
      <c r="D345" s="4">
        <f>'PR-RAS'!E350</f>
        <v>80189.929999999993</v>
      </c>
      <c r="E345" s="4">
        <v>0</v>
      </c>
      <c r="F345" s="4">
        <v>0</v>
      </c>
      <c r="G345" s="5">
        <f t="shared" si="10"/>
        <v>84275.046399999992</v>
      </c>
      <c r="H345" s="5">
        <f t="shared" si="11"/>
        <v>0.33000000000174623</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6698.76</v>
      </c>
      <c r="D346" s="4">
        <f>'PR-RAS'!E351</f>
        <v>0</v>
      </c>
      <c r="E346" s="4">
        <v>0</v>
      </c>
      <c r="F346" s="4">
        <v>0</v>
      </c>
      <c r="G346" s="5">
        <f t="shared" si="10"/>
        <v>2311.0722000000001</v>
      </c>
      <c r="H346" s="5">
        <f t="shared" si="11"/>
        <v>0.23999999999978172</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6698.76</v>
      </c>
      <c r="D351" s="4">
        <f>'PR-RAS'!E356</f>
        <v>0</v>
      </c>
      <c r="E351" s="4">
        <v>0</v>
      </c>
      <c r="F351" s="4">
        <v>0</v>
      </c>
      <c r="G351" s="5">
        <f t="shared" si="10"/>
        <v>2344.5659999999998</v>
      </c>
      <c r="H351" s="5">
        <f t="shared" si="11"/>
        <v>0.23999999999978172</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6698.76</v>
      </c>
      <c r="D354" s="4">
        <f>'PR-RAS'!E359</f>
        <v>0</v>
      </c>
      <c r="E354" s="4">
        <v>0</v>
      </c>
      <c r="F354" s="4">
        <v>0</v>
      </c>
      <c r="G354" s="5">
        <f t="shared" si="10"/>
        <v>2364.66228</v>
      </c>
      <c r="H354" s="5">
        <f t="shared" si="11"/>
        <v>0.23999999999978172</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52643.75</v>
      </c>
      <c r="D358" s="4">
        <f>'PR-RAS'!E363</f>
        <v>49189.929999999993</v>
      </c>
      <c r="E358" s="4">
        <v>0</v>
      </c>
      <c r="F358" s="4">
        <v>0</v>
      </c>
      <c r="G358" s="5">
        <f t="shared" si="10"/>
        <v>53915.428769999991</v>
      </c>
      <c r="H358" s="5">
        <f t="shared" si="11"/>
        <v>0.32000000000698492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16882.55</v>
      </c>
      <c r="D364" s="4">
        <f>'PR-RAS'!E369</f>
        <v>26483.379999999997</v>
      </c>
      <c r="E364" s="4">
        <v>0</v>
      </c>
      <c r="F364" s="4">
        <v>0</v>
      </c>
      <c r="G364" s="5">
        <f t="shared" si="10"/>
        <v>25355.299529999997</v>
      </c>
      <c r="H364" s="5">
        <f t="shared" si="11"/>
        <v>0.82999999999810825</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10661.25</v>
      </c>
      <c r="D365" s="4">
        <f>'PR-RAS'!E370</f>
        <v>10382.83</v>
      </c>
      <c r="E365" s="4">
        <v>0</v>
      </c>
      <c r="F365" s="4">
        <v>0</v>
      </c>
      <c r="G365" s="5">
        <f t="shared" si="10"/>
        <v>11439.39524</v>
      </c>
      <c r="H365" s="5">
        <f t="shared" si="11"/>
        <v>0.42000000000007276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3223.8</v>
      </c>
      <c r="D366" s="4">
        <f>'PR-RAS'!E371</f>
        <v>8268.0499999999993</v>
      </c>
      <c r="E366" s="4">
        <v>0</v>
      </c>
      <c r="F366" s="4">
        <v>0</v>
      </c>
      <c r="G366" s="5">
        <f t="shared" si="10"/>
        <v>7212.3634999999995</v>
      </c>
      <c r="H366" s="5">
        <f t="shared" si="11"/>
        <v>0.24999999999909051</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2997.5</v>
      </c>
      <c r="D371" s="4">
        <f>'PR-RAS'!E376</f>
        <v>7832.5</v>
      </c>
      <c r="E371" s="4">
        <v>0</v>
      </c>
      <c r="F371" s="4">
        <v>0</v>
      </c>
      <c r="G371" s="5">
        <f t="shared" si="10"/>
        <v>6905.125</v>
      </c>
      <c r="H371" s="5">
        <f t="shared" si="11"/>
        <v>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35761.199999999997</v>
      </c>
      <c r="D378" s="4">
        <f>'PR-RAS'!E383</f>
        <v>22706.55</v>
      </c>
      <c r="E378" s="4">
        <v>0</v>
      </c>
      <c r="F378" s="4">
        <v>0</v>
      </c>
      <c r="G378" s="5">
        <f t="shared" si="10"/>
        <v>30602.711099999997</v>
      </c>
      <c r="H378" s="5">
        <f t="shared" si="11"/>
        <v>0.64999999999781721</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35761.199999999997</v>
      </c>
      <c r="D379" s="4">
        <f>'PR-RAS'!E384</f>
        <v>22706.55</v>
      </c>
      <c r="E379" s="4">
        <v>0</v>
      </c>
      <c r="F379" s="4">
        <v>0</v>
      </c>
      <c r="G379" s="5">
        <f t="shared" si="10"/>
        <v>30683.885399999996</v>
      </c>
      <c r="H379" s="5">
        <f t="shared" si="11"/>
        <v>0.64999999999781721</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25263.23</v>
      </c>
      <c r="D397" s="4">
        <f>'PR-RAS'!E402</f>
        <v>31000</v>
      </c>
      <c r="E397" s="4">
        <v>0</v>
      </c>
      <c r="F397" s="4">
        <v>0</v>
      </c>
      <c r="G397" s="5">
        <f t="shared" si="12"/>
        <v>34556.239079999999</v>
      </c>
      <c r="H397" s="5">
        <f t="shared" si="13"/>
        <v>0.22999999999956344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31000</v>
      </c>
      <c r="E398" s="4">
        <v>0</v>
      </c>
      <c r="F398" s="4">
        <v>0</v>
      </c>
      <c r="G398" s="5">
        <f t="shared" si="12"/>
        <v>24614</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25263.23</v>
      </c>
      <c r="D399" s="4">
        <f>'PR-RAS'!E404</f>
        <v>0</v>
      </c>
      <c r="E399" s="4">
        <v>0</v>
      </c>
      <c r="F399" s="4">
        <v>0</v>
      </c>
      <c r="G399" s="5">
        <f t="shared" si="12"/>
        <v>10054.76554</v>
      </c>
      <c r="H399" s="5">
        <f t="shared" si="13"/>
        <v>0.22999999999956344</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83325.740000000005</v>
      </c>
      <c r="D403" s="4">
        <f>'PR-RAS'!E408</f>
        <v>80189.929999999993</v>
      </c>
      <c r="E403" s="4">
        <v>0</v>
      </c>
      <c r="F403" s="4">
        <v>0</v>
      </c>
      <c r="G403" s="5">
        <f t="shared" si="12"/>
        <v>97969.651199999993</v>
      </c>
      <c r="H403" s="5">
        <f t="shared" si="13"/>
        <v>0.33000000000174623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940533.51</v>
      </c>
      <c r="D407" s="4">
        <f>'PR-RAS'!E412</f>
        <v>1088890</v>
      </c>
      <c r="E407" s="4">
        <v>0</v>
      </c>
      <c r="F407" s="4">
        <v>0</v>
      </c>
      <c r="G407" s="5">
        <f t="shared" si="12"/>
        <v>1266035.2850599999</v>
      </c>
      <c r="H407" s="5">
        <f t="shared" si="13"/>
        <v>0.48999999999068677</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917115.64</v>
      </c>
      <c r="D408" s="4">
        <f>'PR-RAS'!E413</f>
        <v>1072632.8600000001</v>
      </c>
      <c r="E408" s="4">
        <v>0</v>
      </c>
      <c r="F408" s="4">
        <v>0</v>
      </c>
      <c r="G408" s="5">
        <f t="shared" si="12"/>
        <v>1246389.21352</v>
      </c>
      <c r="H408" s="5">
        <f t="shared" si="13"/>
        <v>0.49999999988358468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23417.869999999995</v>
      </c>
      <c r="D409" s="4">
        <f>'PR-RAS'!E414</f>
        <v>16257.139999999898</v>
      </c>
      <c r="E409" s="4">
        <v>0</v>
      </c>
      <c r="F409" s="4">
        <v>0</v>
      </c>
      <c r="G409" s="5">
        <f t="shared" si="12"/>
        <v>22820.317199999914</v>
      </c>
      <c r="H409" s="5">
        <f t="shared" si="13"/>
        <v>0.26999999990221113</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6870.07</v>
      </c>
      <c r="D411" s="4">
        <f>'PR-RAS'!E416</f>
        <v>30287.94</v>
      </c>
      <c r="E411" s="4">
        <v>0</v>
      </c>
      <c r="F411" s="4">
        <v>0</v>
      </c>
      <c r="G411" s="5">
        <f t="shared" si="12"/>
        <v>27652.839499999998</v>
      </c>
      <c r="H411" s="5">
        <f t="shared" si="13"/>
        <v>0.13000000000101863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318.83999999999997</v>
      </c>
      <c r="D413" s="4">
        <f>'PR-RAS'!E418</f>
        <v>1837.61</v>
      </c>
      <c r="E413" s="4">
        <v>0</v>
      </c>
      <c r="F413" s="4">
        <v>0</v>
      </c>
      <c r="G413" s="5">
        <f t="shared" si="12"/>
        <v>1645.5527199999999</v>
      </c>
      <c r="H413" s="5">
        <f t="shared" si="13"/>
        <v>0.55000000000012506</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940533.51</v>
      </c>
      <c r="D633" s="4">
        <f>'PR-RAS'!E639</f>
        <v>1088890</v>
      </c>
      <c r="E633" s="4">
        <v>0</v>
      </c>
      <c r="F633" s="4">
        <v>0</v>
      </c>
      <c r="G633" s="5">
        <f t="shared" si="18"/>
        <v>1970774.1383199999</v>
      </c>
      <c r="H633" s="5">
        <f t="shared" si="19"/>
        <v>0.48999999999068677</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917115.64</v>
      </c>
      <c r="D634" s="4">
        <f>'PR-RAS'!E640</f>
        <v>1072632.8600000001</v>
      </c>
      <c r="E634" s="4">
        <v>0</v>
      </c>
      <c r="F634" s="4">
        <v>0</v>
      </c>
      <c r="G634" s="5">
        <f t="shared" si="18"/>
        <v>1938487.4008800003</v>
      </c>
      <c r="H634" s="5">
        <f t="shared" si="19"/>
        <v>0.49999999988358468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23417.869999999995</v>
      </c>
      <c r="D635" s="4">
        <f>'PR-RAS'!E641</f>
        <v>16257.139999999898</v>
      </c>
      <c r="E635" s="4">
        <v>0</v>
      </c>
      <c r="F635" s="4">
        <v>0</v>
      </c>
      <c r="G635" s="5">
        <f t="shared" si="18"/>
        <v>35460.983099999867</v>
      </c>
      <c r="H635" s="5">
        <f t="shared" si="19"/>
        <v>0.26999999990221113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6870.07</v>
      </c>
      <c r="D637" s="4">
        <f>'PR-RAS'!E643</f>
        <v>30287.94</v>
      </c>
      <c r="E637" s="4">
        <v>0</v>
      </c>
      <c r="F637" s="4">
        <v>0</v>
      </c>
      <c r="G637" s="5">
        <f t="shared" si="18"/>
        <v>42895.624199999998</v>
      </c>
      <c r="H637" s="5">
        <f t="shared" si="19"/>
        <v>0.13000000000101863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30287.939999999995</v>
      </c>
      <c r="D639" s="4">
        <f>'PR-RAS'!E645</f>
        <v>46545.0799999999</v>
      </c>
      <c r="E639" s="4">
        <v>0</v>
      </c>
      <c r="F639" s="4">
        <v>0</v>
      </c>
      <c r="G639" s="5">
        <f t="shared" si="18"/>
        <v>78715.227799999877</v>
      </c>
      <c r="H639" s="5">
        <f t="shared" si="19"/>
        <v>0.13999999990483047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54391.01</v>
      </c>
      <c r="D641" s="4">
        <f>'PR-RAS'!E647</f>
        <v>90452.75</v>
      </c>
      <c r="E641" s="4">
        <v>0</v>
      </c>
      <c r="F641" s="4">
        <v>0</v>
      </c>
      <c r="G641" s="5">
        <f t="shared" si="18"/>
        <v>150589.76640000002</v>
      </c>
      <c r="H641" s="5">
        <f t="shared" si="19"/>
        <v>0.26000000000203727</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17000.29</v>
      </c>
      <c r="D642" s="4">
        <f>'PR-RAS'!E649</f>
        <v>37347.15</v>
      </c>
      <c r="E642" s="4">
        <v>0</v>
      </c>
      <c r="F642" s="4">
        <v>0</v>
      </c>
      <c r="G642" s="5">
        <f t="shared" ref="G642:G705" si="20">(B642/1000)*(C642*1+D642*2)</f>
        <v>58776.232190000002</v>
      </c>
      <c r="H642" s="5">
        <f t="shared" ref="H642:H705" si="21">ABS(C642-ROUND(C642,0))+ABS(D642-ROUND(D642,0))</f>
        <v>0.44000000000232831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368296.89</v>
      </c>
      <c r="D643" s="4">
        <f>'PR-RAS'!E650</f>
        <v>335910.97</v>
      </c>
      <c r="E643" s="4">
        <v>0</v>
      </c>
      <c r="F643" s="4">
        <v>0</v>
      </c>
      <c r="G643" s="5">
        <f t="shared" si="20"/>
        <v>667756.28885999997</v>
      </c>
      <c r="H643" s="5">
        <f t="shared" si="21"/>
        <v>0.14000000001396984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347950.03</v>
      </c>
      <c r="D644" s="4">
        <f>'PR-RAS'!E651</f>
        <v>321201.09000000003</v>
      </c>
      <c r="E644" s="4">
        <v>0</v>
      </c>
      <c r="F644" s="4">
        <v>0</v>
      </c>
      <c r="G644" s="5">
        <f t="shared" si="20"/>
        <v>636796.47103000002</v>
      </c>
      <c r="H644" s="5">
        <f t="shared" si="21"/>
        <v>0.12000000005355105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37347.149999999965</v>
      </c>
      <c r="D645" s="4">
        <f>'PR-RAS'!E652</f>
        <v>52057.02999999997</v>
      </c>
      <c r="E645" s="4">
        <v>0</v>
      </c>
      <c r="F645" s="4">
        <v>0</v>
      </c>
      <c r="G645" s="5">
        <f t="shared" si="20"/>
        <v>91101.019239999936</v>
      </c>
      <c r="H645" s="5">
        <f t="shared" si="21"/>
        <v>0.17999999993480742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29</v>
      </c>
      <c r="D647" s="4">
        <f>'PR-RAS'!E654</f>
        <v>30</v>
      </c>
      <c r="E647" s="4">
        <v>0</v>
      </c>
      <c r="F647" s="4">
        <v>0</v>
      </c>
      <c r="G647" s="5">
        <f t="shared" si="20"/>
        <v>57.494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28</v>
      </c>
      <c r="D649" s="4">
        <f>'PR-RAS'!E656</f>
        <v>29</v>
      </c>
      <c r="E649" s="4">
        <v>0</v>
      </c>
      <c r="F649" s="4">
        <v>0</v>
      </c>
      <c r="G649" s="5">
        <f t="shared" si="20"/>
        <v>55.728000000000002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4778.0200000000004</v>
      </c>
      <c r="D669" s="4">
        <f>'PR-RAS'!E676</f>
        <v>4800</v>
      </c>
      <c r="E669" s="4">
        <v>0</v>
      </c>
      <c r="F669" s="4">
        <v>0</v>
      </c>
      <c r="G669" s="5">
        <f t="shared" si="20"/>
        <v>9604.5173600000016</v>
      </c>
      <c r="H669" s="5">
        <f t="shared" si="21"/>
        <v>2.0000000000436557E-2</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968.39</v>
      </c>
      <c r="D710" s="4">
        <f>'PR-RAS'!E717</f>
        <v>0</v>
      </c>
      <c r="E710" s="4">
        <v>0</v>
      </c>
      <c r="F710" s="4">
        <v>0</v>
      </c>
      <c r="G710" s="5">
        <f t="shared" si="22"/>
        <v>686.58850999999993</v>
      </c>
      <c r="H710" s="5">
        <f t="shared" si="23"/>
        <v>0.38999999999998636</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16969.41</v>
      </c>
      <c r="D711" s="4">
        <f>'PR-RAS'!E718</f>
        <v>20172.48</v>
      </c>
      <c r="E711" s="4">
        <v>0</v>
      </c>
      <c r="F711" s="4">
        <v>0</v>
      </c>
      <c r="G711" s="5">
        <f t="shared" si="22"/>
        <v>40693.202699999994</v>
      </c>
      <c r="H711" s="5">
        <f t="shared" si="23"/>
        <v>0.88999999999941792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74.67</v>
      </c>
      <c r="D712" s="4">
        <f>'PR-RAS'!E719</f>
        <v>0</v>
      </c>
      <c r="E712" s="4">
        <v>0</v>
      </c>
      <c r="F712" s="4">
        <v>0</v>
      </c>
      <c r="G712" s="5">
        <f t="shared" si="22"/>
        <v>53.09037</v>
      </c>
      <c r="H712" s="5">
        <f t="shared" si="23"/>
        <v>0.32999999999999829</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2284.7800000000002</v>
      </c>
      <c r="D713" s="4">
        <f>'PR-RAS'!E720</f>
        <v>2155.4299999999998</v>
      </c>
      <c r="E713" s="4">
        <v>0</v>
      </c>
      <c r="F713" s="4">
        <v>0</v>
      </c>
      <c r="G713" s="5">
        <f t="shared" si="22"/>
        <v>4696.0956799999994</v>
      </c>
      <c r="H713" s="5">
        <f t="shared" si="23"/>
        <v>0.6499999999996362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364.76</v>
      </c>
      <c r="D714" s="4">
        <f>'PR-RAS'!E721</f>
        <v>0</v>
      </c>
      <c r="E714" s="4">
        <v>0</v>
      </c>
      <c r="F714" s="4">
        <v>0</v>
      </c>
      <c r="G714" s="5">
        <f t="shared" si="22"/>
        <v>260.07387999999997</v>
      </c>
      <c r="H714" s="5">
        <f t="shared" si="23"/>
        <v>0.24000000000000909</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462.96</v>
      </c>
      <c r="D715" s="4">
        <f>'PR-RAS'!E722</f>
        <v>1531.4</v>
      </c>
      <c r="E715" s="4">
        <v>0</v>
      </c>
      <c r="F715" s="4">
        <v>0</v>
      </c>
      <c r="G715" s="5">
        <f t="shared" si="22"/>
        <v>2517.39264</v>
      </c>
      <c r="H715" s="5">
        <f t="shared" si="23"/>
        <v>0.44000000000011141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5048.79</v>
      </c>
      <c r="D716" s="4">
        <f>'PR-RAS'!E723</f>
        <v>5557.22</v>
      </c>
      <c r="E716" s="4">
        <v>0</v>
      </c>
      <c r="F716" s="4">
        <v>0</v>
      </c>
      <c r="G716" s="5">
        <f t="shared" si="22"/>
        <v>11556.709449999998</v>
      </c>
      <c r="H716" s="5">
        <f t="shared" si="23"/>
        <v>0.43000000000029104</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3196.83</v>
      </c>
      <c r="D719" s="4">
        <f>'PR-RAS'!E726</f>
        <v>0</v>
      </c>
      <c r="E719" s="4">
        <v>0</v>
      </c>
      <c r="F719" s="4">
        <v>0</v>
      </c>
      <c r="G719" s="5">
        <f t="shared" si="22"/>
        <v>2295.3239399999998</v>
      </c>
      <c r="H719" s="5">
        <f t="shared" si="23"/>
        <v>0.17000000000007276</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5718049.6399999997</v>
      </c>
      <c r="D984" s="9">
        <f>BILANCA!E6</f>
        <v>5960677.8699999992</v>
      </c>
      <c r="E984" s="9">
        <v>0</v>
      </c>
      <c r="F984" s="9">
        <v>0</v>
      </c>
      <c r="G984" s="10">
        <f t="shared" ref="G984:G1047" si="32">B984/1000*C984+B984/500*D984</f>
        <v>17639.40538</v>
      </c>
      <c r="H984" s="10">
        <f t="shared" si="31"/>
        <v>0.49000000115483999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5622132.9699999997</v>
      </c>
      <c r="D985" s="4">
        <f>BILANCA!E7</f>
        <v>5813460.1099999994</v>
      </c>
      <c r="E985" s="4">
        <v>0</v>
      </c>
      <c r="F985" s="4">
        <v>0</v>
      </c>
      <c r="G985" s="5">
        <f t="shared" si="32"/>
        <v>34498.106379999997</v>
      </c>
      <c r="H985" s="5">
        <f t="shared" si="31"/>
        <v>0.13999999966472387</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6056.6900000000005</v>
      </c>
      <c r="D986" s="4">
        <f>BILANCA!E8</f>
        <v>4366.8999999999996</v>
      </c>
      <c r="E986" s="4">
        <v>0</v>
      </c>
      <c r="F986" s="4">
        <v>0</v>
      </c>
      <c r="G986" s="5">
        <f t="shared" si="32"/>
        <v>44.371470000000002</v>
      </c>
      <c r="H986" s="5">
        <f t="shared" si="31"/>
        <v>0.40999999999985448</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14420.94</v>
      </c>
      <c r="D988" s="4">
        <f>BILANCA!E10</f>
        <v>14420.94</v>
      </c>
      <c r="E988" s="4">
        <v>0</v>
      </c>
      <c r="F988" s="4">
        <v>0</v>
      </c>
      <c r="G988" s="5">
        <f t="shared" si="32"/>
        <v>216.31410000000002</v>
      </c>
      <c r="H988" s="5">
        <f t="shared" si="31"/>
        <v>0.11999999999898137</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8364.25</v>
      </c>
      <c r="D989" s="4">
        <f>BILANCA!E11</f>
        <v>10054.040000000001</v>
      </c>
      <c r="E989" s="4">
        <v>0</v>
      </c>
      <c r="F989" s="4">
        <v>0</v>
      </c>
      <c r="G989" s="5">
        <f t="shared" si="32"/>
        <v>170.83398</v>
      </c>
      <c r="H989" s="5">
        <f t="shared" si="31"/>
        <v>0.29000000000087311</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1459573.7100000002</v>
      </c>
      <c r="D990" s="4">
        <f>BILANCA!E12</f>
        <v>1539431.04</v>
      </c>
      <c r="E990" s="4">
        <v>0</v>
      </c>
      <c r="F990" s="4">
        <v>0</v>
      </c>
      <c r="G990" s="5">
        <f t="shared" si="32"/>
        <v>31769.05053</v>
      </c>
      <c r="H990" s="5">
        <f t="shared" si="31"/>
        <v>0.32999999984167516</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290940.02</v>
      </c>
      <c r="D991" s="4">
        <f>BILANCA!E13</f>
        <v>284243.99000000005</v>
      </c>
      <c r="E991" s="4">
        <v>0</v>
      </c>
      <c r="F991" s="4">
        <v>0</v>
      </c>
      <c r="G991" s="5">
        <f t="shared" si="32"/>
        <v>6875.4240000000009</v>
      </c>
      <c r="H991" s="5">
        <f t="shared" si="31"/>
        <v>2.9999999969732016E-2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535652.79</v>
      </c>
      <c r="D993" s="4">
        <f>BILANCA!E15</f>
        <v>535652.79</v>
      </c>
      <c r="E993" s="4">
        <v>0</v>
      </c>
      <c r="F993" s="4">
        <v>0</v>
      </c>
      <c r="G993" s="5">
        <f t="shared" si="32"/>
        <v>16069.583699999999</v>
      </c>
      <c r="H993" s="5">
        <f t="shared" si="31"/>
        <v>0.41999999992549419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244712.77</v>
      </c>
      <c r="D996" s="4">
        <f>BILANCA!E18</f>
        <v>251408.8</v>
      </c>
      <c r="E996" s="4">
        <v>0</v>
      </c>
      <c r="F996" s="4">
        <v>0</v>
      </c>
      <c r="G996" s="5">
        <f t="shared" si="32"/>
        <v>9717.8948099999998</v>
      </c>
      <c r="H996" s="5">
        <f t="shared" si="31"/>
        <v>0.43000000002211891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55309.550000000047</v>
      </c>
      <c r="D997" s="4">
        <f>BILANCA!E19</f>
        <v>58222.269999999902</v>
      </c>
      <c r="E997" s="4">
        <v>0</v>
      </c>
      <c r="F997" s="4">
        <v>0</v>
      </c>
      <c r="G997" s="5">
        <f t="shared" si="32"/>
        <v>2404.5572599999982</v>
      </c>
      <c r="H997" s="5">
        <f t="shared" si="31"/>
        <v>0.719999999855645</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320072.37</v>
      </c>
      <c r="D998" s="4">
        <f>BILANCA!E20</f>
        <v>331390.08000000002</v>
      </c>
      <c r="E998" s="4">
        <v>0</v>
      </c>
      <c r="F998" s="4">
        <v>0</v>
      </c>
      <c r="G998" s="5">
        <f t="shared" si="32"/>
        <v>14742.78795</v>
      </c>
      <c r="H998" s="5">
        <f t="shared" si="31"/>
        <v>0.45000000001164153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7767.68</v>
      </c>
      <c r="D999" s="4">
        <f>BILANCA!E21</f>
        <v>15075.44</v>
      </c>
      <c r="E999" s="4">
        <v>0</v>
      </c>
      <c r="F999" s="4">
        <v>0</v>
      </c>
      <c r="G999" s="5">
        <f t="shared" si="32"/>
        <v>606.69695999999999</v>
      </c>
      <c r="H999" s="5">
        <f t="shared" si="31"/>
        <v>0.76000000000021828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205817.73</v>
      </c>
      <c r="D1000" s="4">
        <f>BILANCA!E22</f>
        <v>213650.23</v>
      </c>
      <c r="E1000" s="4">
        <v>0</v>
      </c>
      <c r="F1000" s="4">
        <v>0</v>
      </c>
      <c r="G1000" s="5">
        <f t="shared" si="32"/>
        <v>10763.009230000001</v>
      </c>
      <c r="H1000" s="5">
        <f t="shared" si="31"/>
        <v>0.5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28188.29</v>
      </c>
      <c r="D1004" s="4">
        <f>BILANCA!E26</f>
        <v>28213.7</v>
      </c>
      <c r="E1004" s="4">
        <v>0</v>
      </c>
      <c r="F1004" s="4">
        <v>0</v>
      </c>
      <c r="G1004" s="5">
        <f t="shared" si="32"/>
        <v>1776.92949</v>
      </c>
      <c r="H1004" s="5">
        <f t="shared" si="31"/>
        <v>0.59000000000014552</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506536.52</v>
      </c>
      <c r="D1006" s="4">
        <f>BILANCA!E28</f>
        <v>530107.18000000005</v>
      </c>
      <c r="E1006" s="4">
        <v>0</v>
      </c>
      <c r="F1006" s="4">
        <v>0</v>
      </c>
      <c r="G1006" s="5">
        <f t="shared" si="32"/>
        <v>36035.270239999998</v>
      </c>
      <c r="H1006" s="5">
        <f t="shared" si="31"/>
        <v>0.66000000003259629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1112825.3</v>
      </c>
      <c r="D1013" s="4">
        <f>BILANCA!E35</f>
        <v>1196841.9099999999</v>
      </c>
      <c r="E1013" s="4">
        <v>0</v>
      </c>
      <c r="F1013" s="4">
        <v>0</v>
      </c>
      <c r="G1013" s="5">
        <f t="shared" si="32"/>
        <v>105195.27359999999</v>
      </c>
      <c r="H1013" s="5">
        <f t="shared" si="31"/>
        <v>0.39000000013038516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1112825.3</v>
      </c>
      <c r="D1014" s="4">
        <f>BILANCA!E36</f>
        <v>1196841.9099999999</v>
      </c>
      <c r="E1014" s="4">
        <v>0</v>
      </c>
      <c r="F1014" s="4">
        <v>0</v>
      </c>
      <c r="G1014" s="5">
        <f t="shared" si="32"/>
        <v>108701.78272</v>
      </c>
      <c r="H1014" s="5">
        <f t="shared" si="31"/>
        <v>0.39000000013038516</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498.83999999999651</v>
      </c>
      <c r="D1023" s="4">
        <f>BILANCA!E45</f>
        <v>122.86999999999898</v>
      </c>
      <c r="E1023" s="4">
        <v>0</v>
      </c>
      <c r="F1023" s="4">
        <v>0</v>
      </c>
      <c r="G1023" s="5">
        <f t="shared" si="32"/>
        <v>29.783199999999781</v>
      </c>
      <c r="H1023" s="5">
        <f t="shared" si="31"/>
        <v>0.29000000000451109</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8151.4</v>
      </c>
      <c r="D1025" s="4">
        <f>BILANCA!E47</f>
        <v>8151.4</v>
      </c>
      <c r="E1025" s="4">
        <v>0</v>
      </c>
      <c r="F1025" s="4">
        <v>0</v>
      </c>
      <c r="G1025" s="5">
        <f t="shared" si="32"/>
        <v>1027.0764000000001</v>
      </c>
      <c r="H1025" s="5">
        <f t="shared" si="31"/>
        <v>0.7999999999992724</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15470.34</v>
      </c>
      <c r="D1027" s="4">
        <f>BILANCA!E49</f>
        <v>15470.34</v>
      </c>
      <c r="E1027" s="4">
        <v>0</v>
      </c>
      <c r="F1027" s="4">
        <v>0</v>
      </c>
      <c r="G1027" s="5">
        <f t="shared" si="32"/>
        <v>2042.0848799999999</v>
      </c>
      <c r="H1027" s="5">
        <f t="shared" si="33"/>
        <v>0.68000000000029104</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23122.9</v>
      </c>
      <c r="D1028" s="4">
        <f>BILANCA!E50</f>
        <v>23498.87</v>
      </c>
      <c r="E1028" s="4">
        <v>0</v>
      </c>
      <c r="F1028" s="4">
        <v>0</v>
      </c>
      <c r="G1028" s="5">
        <f t="shared" si="32"/>
        <v>3155.4287999999997</v>
      </c>
      <c r="H1028" s="5">
        <f t="shared" si="33"/>
        <v>0.22999999999956344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4148502.57</v>
      </c>
      <c r="D1029" s="4">
        <f>BILANCA!E51</f>
        <v>4261662.17</v>
      </c>
      <c r="E1029" s="4">
        <v>0</v>
      </c>
      <c r="F1029" s="4">
        <v>0</v>
      </c>
      <c r="G1029" s="5">
        <f t="shared" si="32"/>
        <v>582904.03785999992</v>
      </c>
      <c r="H1029" s="5">
        <f t="shared" si="33"/>
        <v>0.60000000009313226</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12939.24</v>
      </c>
      <c r="D1032" s="4">
        <f>BILANCA!E54</f>
        <v>13405.25</v>
      </c>
      <c r="E1032" s="4">
        <v>0</v>
      </c>
      <c r="F1032" s="4">
        <v>0</v>
      </c>
      <c r="G1032" s="5">
        <f t="shared" si="32"/>
        <v>1947.7372600000001</v>
      </c>
      <c r="H1032" s="5">
        <f t="shared" si="33"/>
        <v>0.48999999999978172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12939.24</v>
      </c>
      <c r="D1033" s="4">
        <f>BILANCA!E55</f>
        <v>13405.25</v>
      </c>
      <c r="E1033" s="4">
        <v>0</v>
      </c>
      <c r="F1033" s="4">
        <v>0</v>
      </c>
      <c r="G1033" s="5">
        <f t="shared" si="32"/>
        <v>1987.4870000000001</v>
      </c>
      <c r="H1033" s="5">
        <f t="shared" si="33"/>
        <v>0.48999999999978172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8000</v>
      </c>
      <c r="D1041" s="4">
        <f>BILANCA!E63</f>
        <v>8000</v>
      </c>
      <c r="E1041" s="4">
        <v>0</v>
      </c>
      <c r="F1041" s="4">
        <v>0</v>
      </c>
      <c r="G1041" s="5">
        <f t="shared" si="32"/>
        <v>1392</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8000</v>
      </c>
      <c r="D1045" s="4">
        <f>BILANCA!E67</f>
        <v>8000</v>
      </c>
      <c r="E1045" s="4">
        <v>0</v>
      </c>
      <c r="F1045" s="4">
        <v>0</v>
      </c>
      <c r="G1045" s="5">
        <f t="shared" si="32"/>
        <v>1488</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95916.669999999984</v>
      </c>
      <c r="D1046" s="4">
        <f>BILANCA!E68</f>
        <v>147217.76</v>
      </c>
      <c r="E1046" s="4">
        <v>0</v>
      </c>
      <c r="F1046" s="4">
        <v>0</v>
      </c>
      <c r="G1046" s="5">
        <f t="shared" si="32"/>
        <v>24592.187969999999</v>
      </c>
      <c r="H1046" s="5">
        <f t="shared" si="33"/>
        <v>0.57000000000698492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37347.15</v>
      </c>
      <c r="D1047" s="4">
        <f>BILANCA!E69</f>
        <v>52057.03</v>
      </c>
      <c r="E1047" s="4">
        <v>0</v>
      </c>
      <c r="F1047" s="4">
        <v>0</v>
      </c>
      <c r="G1047" s="5">
        <f t="shared" si="32"/>
        <v>9053.5174399999996</v>
      </c>
      <c r="H1047" s="5">
        <f t="shared" si="33"/>
        <v>0.18000000000029104</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36665.58</v>
      </c>
      <c r="D1048" s="4">
        <f>BILANCA!E70</f>
        <v>51697.27</v>
      </c>
      <c r="E1048" s="4">
        <v>0</v>
      </c>
      <c r="F1048" s="4">
        <v>0</v>
      </c>
      <c r="G1048" s="5">
        <f t="shared" ref="G1048:G1111" si="34">B1048/1000*C1048+B1048/500*D1048</f>
        <v>9103.9078000000009</v>
      </c>
      <c r="H1048" s="5">
        <f t="shared" si="33"/>
        <v>0.68999999999505235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36665.58</v>
      </c>
      <c r="D1050" s="4">
        <f>BILANCA!E72</f>
        <v>51697.27</v>
      </c>
      <c r="E1050" s="4">
        <v>0</v>
      </c>
      <c r="F1050" s="4">
        <v>0</v>
      </c>
      <c r="G1050" s="5">
        <f t="shared" si="34"/>
        <v>9384.0280400000011</v>
      </c>
      <c r="H1050" s="5">
        <f t="shared" si="33"/>
        <v>0.68999999999505235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681.57</v>
      </c>
      <c r="D1054" s="4">
        <f>BILANCA!E76</f>
        <v>359.76</v>
      </c>
      <c r="E1054" s="4">
        <v>0</v>
      </c>
      <c r="F1054" s="4">
        <v>0</v>
      </c>
      <c r="G1054" s="5">
        <f t="shared" si="34"/>
        <v>99.477389999999986</v>
      </c>
      <c r="H1054" s="5">
        <f t="shared" si="33"/>
        <v>0.66999999999995907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3779.95</v>
      </c>
      <c r="D1056" s="4">
        <f>BILANCA!E78</f>
        <v>2410.9499999999998</v>
      </c>
      <c r="E1056" s="4">
        <v>0</v>
      </c>
      <c r="F1056" s="4">
        <v>0</v>
      </c>
      <c r="G1056" s="5">
        <f t="shared" si="34"/>
        <v>627.93504999999982</v>
      </c>
      <c r="H1056" s="5">
        <f t="shared" si="33"/>
        <v>0.1000000000003638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3779.95</v>
      </c>
      <c r="D1064" s="4">
        <f>BILANCA!E86</f>
        <v>2410.9499999999998</v>
      </c>
      <c r="E1064" s="4">
        <v>0</v>
      </c>
      <c r="F1064" s="4">
        <v>0</v>
      </c>
      <c r="G1064" s="5">
        <f t="shared" si="34"/>
        <v>696.74984999999992</v>
      </c>
      <c r="H1064" s="5">
        <f t="shared" si="33"/>
        <v>0.1000000000003638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398.56</v>
      </c>
      <c r="D1124" s="4">
        <f>BILANCA!E146</f>
        <v>2297.0300000000002</v>
      </c>
      <c r="E1124" s="4">
        <v>0</v>
      </c>
      <c r="F1124" s="4">
        <v>0</v>
      </c>
      <c r="G1124" s="5">
        <f t="shared" si="36"/>
        <v>703.95942000000002</v>
      </c>
      <c r="H1124" s="5">
        <f t="shared" si="35"/>
        <v>0.47000000000019782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398.56</v>
      </c>
      <c r="D1138" s="4">
        <f>BILANCA!E160</f>
        <v>2297.0300000000002</v>
      </c>
      <c r="E1138" s="4">
        <v>0</v>
      </c>
      <c r="F1138" s="4">
        <v>0</v>
      </c>
      <c r="G1138" s="5">
        <f t="shared" si="36"/>
        <v>773.85610000000008</v>
      </c>
      <c r="H1138" s="5">
        <f t="shared" si="35"/>
        <v>0.47000000000019782</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54391.009999999995</v>
      </c>
      <c r="D1148" s="4">
        <f>BILANCA!E170</f>
        <v>90452.75</v>
      </c>
      <c r="E1148" s="4">
        <v>0</v>
      </c>
      <c r="F1148" s="4">
        <v>0</v>
      </c>
      <c r="G1148" s="5">
        <f t="shared" si="36"/>
        <v>38823.924149999999</v>
      </c>
      <c r="H1148" s="5">
        <f t="shared" si="35"/>
        <v>0.25999999999476131</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139.99</v>
      </c>
      <c r="D1149" s="4">
        <f>BILANCA!E171</f>
        <v>167.99</v>
      </c>
      <c r="E1149" s="4">
        <v>0</v>
      </c>
      <c r="F1149" s="4">
        <v>0</v>
      </c>
      <c r="G1149" s="5">
        <f t="shared" si="36"/>
        <v>79.011020000000016</v>
      </c>
      <c r="H1149" s="5">
        <f t="shared" si="35"/>
        <v>1.999999999998181E-2</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21700</v>
      </c>
      <c r="E1150" s="4">
        <v>0</v>
      </c>
      <c r="F1150" s="4">
        <v>0</v>
      </c>
      <c r="G1150" s="5">
        <f t="shared" si="36"/>
        <v>7247.8</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54251.02</v>
      </c>
      <c r="D1151" s="4">
        <f>BILANCA!E173</f>
        <v>68584.759999999995</v>
      </c>
      <c r="E1151" s="4">
        <v>0</v>
      </c>
      <c r="F1151" s="4">
        <v>0</v>
      </c>
      <c r="G1151" s="5">
        <f t="shared" si="36"/>
        <v>32158.650720000001</v>
      </c>
      <c r="H1151" s="5">
        <f t="shared" si="35"/>
        <v>0.26000000000203727</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5718049.6399999997</v>
      </c>
      <c r="D1152" s="4">
        <f>BILANCA!E175</f>
        <v>5960677.8700000001</v>
      </c>
      <c r="E1152" s="4">
        <v>0</v>
      </c>
      <c r="F1152" s="4">
        <v>0</v>
      </c>
      <c r="G1152" s="5">
        <f t="shared" si="36"/>
        <v>2981059.5092200004</v>
      </c>
      <c r="H1152" s="5">
        <f t="shared" si="35"/>
        <v>0.49000000022351742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75123.039999999994</v>
      </c>
      <c r="D1153" s="4">
        <f>BILANCA!E176</f>
        <v>108648.22</v>
      </c>
      <c r="E1153" s="4">
        <v>0</v>
      </c>
      <c r="F1153" s="4">
        <v>0</v>
      </c>
      <c r="G1153" s="5">
        <f t="shared" si="36"/>
        <v>49711.311600000001</v>
      </c>
      <c r="H1153" s="5">
        <f t="shared" si="35"/>
        <v>0.25999999999476131</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74702.399999999994</v>
      </c>
      <c r="D1154" s="4">
        <f>BILANCA!E177</f>
        <v>107706.22</v>
      </c>
      <c r="E1154" s="4">
        <v>0</v>
      </c>
      <c r="F1154" s="4">
        <v>0</v>
      </c>
      <c r="G1154" s="5">
        <f t="shared" si="36"/>
        <v>49609.637640000001</v>
      </c>
      <c r="H1154" s="5">
        <f t="shared" ref="H1154:H1217" si="37">ABS(C1154-ROUND(C1154,0))+ABS(D1154-ROUND(D1154,0))</f>
        <v>0.61999999999534339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53166.97</v>
      </c>
      <c r="D1155" s="4">
        <f>BILANCA!E178</f>
        <v>67931.3</v>
      </c>
      <c r="E1155" s="4">
        <v>0</v>
      </c>
      <c r="F1155" s="4">
        <v>0</v>
      </c>
      <c r="G1155" s="5">
        <f t="shared" si="36"/>
        <v>32513.086040000002</v>
      </c>
      <c r="H1155" s="5">
        <f t="shared" si="37"/>
        <v>0.33000000000174623</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6275.37</v>
      </c>
      <c r="D1156" s="4">
        <f>BILANCA!E179</f>
        <v>32639.39</v>
      </c>
      <c r="E1156" s="4">
        <v>0</v>
      </c>
      <c r="F1156" s="4">
        <v>0</v>
      </c>
      <c r="G1156" s="5">
        <f t="shared" si="36"/>
        <v>12378.86795</v>
      </c>
      <c r="H1156" s="5">
        <f t="shared" si="37"/>
        <v>0.75999999999930878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93.88</v>
      </c>
      <c r="D1157" s="4">
        <f>BILANCA!E180</f>
        <v>81.69</v>
      </c>
      <c r="E1157" s="4">
        <v>0</v>
      </c>
      <c r="F1157" s="4">
        <v>0</v>
      </c>
      <c r="G1157" s="5">
        <f t="shared" si="36"/>
        <v>44.763239999999996</v>
      </c>
      <c r="H1157" s="5">
        <f t="shared" si="37"/>
        <v>0.43000000000000682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93.88</v>
      </c>
      <c r="D1160" s="4">
        <f>BILANCA!E183</f>
        <v>81.69</v>
      </c>
      <c r="E1160" s="4">
        <v>0</v>
      </c>
      <c r="F1160" s="4">
        <v>0</v>
      </c>
      <c r="G1160" s="5">
        <f t="shared" si="36"/>
        <v>45.535019999999996</v>
      </c>
      <c r="H1160" s="5">
        <f t="shared" si="37"/>
        <v>0.43000000000000682</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15166.18</v>
      </c>
      <c r="D1165" s="4">
        <f>BILANCA!E188</f>
        <v>7053.84</v>
      </c>
      <c r="E1165" s="4">
        <v>0</v>
      </c>
      <c r="F1165" s="4">
        <v>0</v>
      </c>
      <c r="G1165" s="5">
        <f t="shared" si="36"/>
        <v>5327.8425200000001</v>
      </c>
      <c r="H1165" s="5">
        <f t="shared" si="37"/>
        <v>0.34000000000014552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420.64</v>
      </c>
      <c r="D1166" s="4">
        <f>BILANCA!E189</f>
        <v>942</v>
      </c>
      <c r="E1166" s="4">
        <v>0</v>
      </c>
      <c r="F1166" s="4">
        <v>0</v>
      </c>
      <c r="G1166" s="5">
        <f t="shared" si="36"/>
        <v>421.74912</v>
      </c>
      <c r="H1166" s="5">
        <f t="shared" si="37"/>
        <v>0.36000000000001364</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5642926.5999999996</v>
      </c>
      <c r="D1214" s="4">
        <f>BILANCA!E237</f>
        <v>5852029.6500000004</v>
      </c>
      <c r="E1214" s="4">
        <v>0</v>
      </c>
      <c r="F1214" s="4">
        <v>0</v>
      </c>
      <c r="G1214" s="5">
        <f t="shared" si="38"/>
        <v>4007153.7429</v>
      </c>
      <c r="H1214" s="5">
        <f t="shared" si="37"/>
        <v>0.75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5612319.8199999994</v>
      </c>
      <c r="D1215" s="4">
        <f>BILANCA!E238</f>
        <v>5803646.96</v>
      </c>
      <c r="E1215" s="4">
        <v>0</v>
      </c>
      <c r="F1215" s="4">
        <v>0</v>
      </c>
      <c r="G1215" s="5">
        <f t="shared" si="38"/>
        <v>3994950.3876800002</v>
      </c>
      <c r="H1215" s="5">
        <f t="shared" si="37"/>
        <v>0.22000000067055225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5667947.0799999991</v>
      </c>
      <c r="D1216" s="4">
        <f>BILANCA!E239</f>
        <v>5859274.2199999997</v>
      </c>
      <c r="E1216" s="4">
        <v>0</v>
      </c>
      <c r="F1216" s="4">
        <v>0</v>
      </c>
      <c r="G1216" s="5">
        <f t="shared" si="38"/>
        <v>4051053.4561600001</v>
      </c>
      <c r="H1216" s="5">
        <f t="shared" si="37"/>
        <v>0.29999999888241291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5501771.7699999996</v>
      </c>
      <c r="D1217" s="4">
        <f>BILANCA!E240</f>
        <v>5693098.9100000001</v>
      </c>
      <c r="E1217" s="4">
        <v>0</v>
      </c>
      <c r="F1217" s="4">
        <v>0</v>
      </c>
      <c r="G1217" s="5">
        <f t="shared" si="38"/>
        <v>3951784.8840600001</v>
      </c>
      <c r="H1217" s="5">
        <f t="shared" si="37"/>
        <v>0.32000000029802322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166175.31</v>
      </c>
      <c r="D1218" s="4">
        <f>BILANCA!E241</f>
        <v>166175.31</v>
      </c>
      <c r="E1218" s="4">
        <v>0</v>
      </c>
      <c r="F1218" s="4">
        <v>0</v>
      </c>
      <c r="G1218" s="5">
        <f t="shared" si="38"/>
        <v>117153.59354999999</v>
      </c>
      <c r="H1218" s="5">
        <f t="shared" ref="H1218:H1281" si="39">ABS(C1218-ROUND(C1218,0))+ABS(D1218-ROUND(D1218,0))</f>
        <v>0.61999999999534339</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55627.26</v>
      </c>
      <c r="D1219" s="4">
        <f>BILANCA!E242</f>
        <v>55627.26</v>
      </c>
      <c r="E1219" s="4">
        <v>0</v>
      </c>
      <c r="F1219" s="4">
        <v>0</v>
      </c>
      <c r="G1219" s="5">
        <f t="shared" si="38"/>
        <v>39384.100079999997</v>
      </c>
      <c r="H1219" s="5">
        <f t="shared" si="39"/>
        <v>0.52000000000407454</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55627.26</v>
      </c>
      <c r="D1220" s="4">
        <f>BILANCA!E243</f>
        <v>55627.26</v>
      </c>
      <c r="E1220" s="4">
        <v>0</v>
      </c>
      <c r="F1220" s="4">
        <v>0</v>
      </c>
      <c r="G1220" s="5">
        <f t="shared" si="38"/>
        <v>39550.98186</v>
      </c>
      <c r="H1220" s="5">
        <f t="shared" si="39"/>
        <v>0.52000000000407454</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30287.94</v>
      </c>
      <c r="D1222" s="4">
        <f>BILANCA!E245</f>
        <v>46545.08</v>
      </c>
      <c r="E1222" s="4">
        <v>0</v>
      </c>
      <c r="F1222" s="4">
        <v>0</v>
      </c>
      <c r="G1222" s="5">
        <f t="shared" si="38"/>
        <v>29487.365900000001</v>
      </c>
      <c r="H1222" s="5">
        <f t="shared" si="39"/>
        <v>0.1400000000030559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30287.94</v>
      </c>
      <c r="D1223" s="4">
        <f>BILANCA!E246</f>
        <v>46545.08</v>
      </c>
      <c r="E1223" s="4">
        <v>0</v>
      </c>
      <c r="F1223" s="4">
        <v>0</v>
      </c>
      <c r="G1223" s="5">
        <f t="shared" si="38"/>
        <v>29610.743999999999</v>
      </c>
      <c r="H1223" s="5">
        <f t="shared" si="39"/>
        <v>0.1400000000030559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30287.94</v>
      </c>
      <c r="D1224" s="4">
        <f>BILANCA!E247</f>
        <v>46545.08</v>
      </c>
      <c r="E1224" s="4">
        <v>0</v>
      </c>
      <c r="F1224" s="4">
        <v>0</v>
      </c>
      <c r="G1224" s="5">
        <f t="shared" si="38"/>
        <v>29734.122100000001</v>
      </c>
      <c r="H1224" s="5">
        <f t="shared" si="39"/>
        <v>0.1400000000030559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318.83999999999997</v>
      </c>
      <c r="D1232" s="4">
        <f>BILANCA!E255</f>
        <v>1837.61</v>
      </c>
      <c r="E1232" s="4">
        <v>0</v>
      </c>
      <c r="F1232" s="4">
        <v>0</v>
      </c>
      <c r="G1232" s="5">
        <f t="shared" si="38"/>
        <v>994.52094</v>
      </c>
      <c r="H1232" s="5">
        <f t="shared" si="39"/>
        <v>0.55000000000012506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398.56</v>
      </c>
      <c r="D1240" s="4">
        <f>BILANCA!E264</f>
        <v>2297.0300000000002</v>
      </c>
      <c r="E1240" s="4">
        <v>0</v>
      </c>
      <c r="F1240" s="4">
        <v>0</v>
      </c>
      <c r="G1240" s="5">
        <f t="shared" ref="G1240:G1303" si="40">B1240/1000*C1240+B1240/500*D1240</f>
        <v>1283.1033400000001</v>
      </c>
      <c r="H1240" s="5">
        <f t="shared" si="39"/>
        <v>0.47000000000019782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3779.95</v>
      </c>
      <c r="D1244" s="4">
        <f>BILANCA!E268</f>
        <v>1677.09</v>
      </c>
      <c r="E1244" s="4">
        <v>0</v>
      </c>
      <c r="F1244" s="4">
        <v>0</v>
      </c>
      <c r="G1244" s="5">
        <f t="shared" si="40"/>
        <v>1862.00793</v>
      </c>
      <c r="H1244" s="5">
        <f t="shared" si="39"/>
        <v>0.14000000000010004</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733.86</v>
      </c>
      <c r="E1247" s="4">
        <v>0</v>
      </c>
      <c r="F1247" s="4">
        <v>0</v>
      </c>
      <c r="G1247" s="5">
        <f t="shared" si="40"/>
        <v>387.47808000000003</v>
      </c>
      <c r="H1247" s="5">
        <f t="shared" si="39"/>
        <v>0.13999999999998636</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74702.399999999994</v>
      </c>
      <c r="D1263" s="4">
        <f>BILANCA!E287</f>
        <v>107706.22</v>
      </c>
      <c r="E1263" s="4">
        <v>0</v>
      </c>
      <c r="F1263" s="4">
        <v>0</v>
      </c>
      <c r="G1263" s="5">
        <f t="shared" si="40"/>
        <v>81232.155200000008</v>
      </c>
      <c r="H1263" s="5">
        <f t="shared" si="39"/>
        <v>0.61999999999534339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420.64</v>
      </c>
      <c r="D1265" s="4">
        <f>BILANCA!E289</f>
        <v>942</v>
      </c>
      <c r="E1265" s="4">
        <v>0</v>
      </c>
      <c r="F1265" s="4">
        <v>0</v>
      </c>
      <c r="G1265" s="5">
        <f t="shared" si="40"/>
        <v>649.90847999999983</v>
      </c>
      <c r="H1265" s="5">
        <f t="shared" si="39"/>
        <v>0.36000000000001364</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4060.25</v>
      </c>
      <c r="D1272" s="4">
        <f>BILANCA!E296</f>
        <v>4060.25</v>
      </c>
      <c r="E1272" s="4">
        <v>0</v>
      </c>
      <c r="F1272" s="4">
        <v>0</v>
      </c>
      <c r="G1272" s="5">
        <f t="shared" si="40"/>
        <v>3520.2367499999996</v>
      </c>
      <c r="H1272" s="5">
        <f t="shared" si="39"/>
        <v>0.5</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3914.72</v>
      </c>
      <c r="D1274" s="4">
        <f>BILANCA!E298</f>
        <v>1246.82</v>
      </c>
      <c r="E1274" s="4">
        <v>0</v>
      </c>
      <c r="F1274" s="4">
        <v>0</v>
      </c>
      <c r="G1274" s="5">
        <f t="shared" si="40"/>
        <v>1864.8327599999998</v>
      </c>
      <c r="H1274" s="5">
        <f t="shared" si="39"/>
        <v>0.46000000000026375</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917115.64</v>
      </c>
      <c r="D1401" s="4">
        <f>'RAS-funkcijski'!E107</f>
        <v>1072632.8600000001</v>
      </c>
      <c r="E1401" s="4">
        <v>0</v>
      </c>
      <c r="F1401" s="4">
        <v>0</v>
      </c>
      <c r="G1401" s="5">
        <f t="shared" si="44"/>
        <v>315425.28008</v>
      </c>
      <c r="H1401" s="5">
        <f t="shared" si="43"/>
        <v>0.49999999988358468</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917115.64</v>
      </c>
      <c r="D1407" s="4">
        <f>'RAS-funkcijski'!E113</f>
        <v>1072632.8600000001</v>
      </c>
      <c r="E1407" s="4">
        <v>0</v>
      </c>
      <c r="F1407" s="4">
        <v>0</v>
      </c>
      <c r="G1407" s="5">
        <f t="shared" si="44"/>
        <v>333799.56824000005</v>
      </c>
      <c r="H1407" s="5">
        <f t="shared" si="43"/>
        <v>0.49999999988358468</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917115.64</v>
      </c>
      <c r="D1435" s="15">
        <f>'RAS-funkcijski'!E141</f>
        <v>1072632.8600000001</v>
      </c>
      <c r="E1435" s="15">
        <v>0</v>
      </c>
      <c r="F1435" s="15">
        <v>0</v>
      </c>
      <c r="G1435" s="16">
        <f t="shared" si="46"/>
        <v>419546.24632000003</v>
      </c>
      <c r="H1435" s="16">
        <f t="shared" si="45"/>
        <v>0.49999999988358468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231160.67</v>
      </c>
      <c r="D1436" s="9">
        <f>'P-VRIO'!E5</f>
        <v>56719.85</v>
      </c>
      <c r="E1436" s="9">
        <v>0</v>
      </c>
      <c r="F1436" s="9">
        <v>0</v>
      </c>
      <c r="G1436" s="10">
        <f t="shared" si="46"/>
        <v>344.60037</v>
      </c>
      <c r="H1436" s="10">
        <f t="shared" si="45"/>
        <v>0.47999999998864951</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231160.67</v>
      </c>
      <c r="D1453" s="4">
        <f>'P-VRIO'!E22</f>
        <v>56719.85</v>
      </c>
      <c r="E1453" s="4">
        <v>0</v>
      </c>
      <c r="F1453" s="4">
        <v>0</v>
      </c>
      <c r="G1453" s="5">
        <f t="shared" si="46"/>
        <v>6202.8066600000002</v>
      </c>
      <c r="H1453" s="5">
        <f t="shared" si="45"/>
        <v>0.47999999998864951</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231160.67</v>
      </c>
      <c r="D1454" s="4">
        <f>'P-VRIO'!E23</f>
        <v>56719.85</v>
      </c>
      <c r="E1454" s="4">
        <v>0</v>
      </c>
      <c r="F1454" s="4">
        <v>0</v>
      </c>
      <c r="G1454" s="5">
        <f t="shared" si="46"/>
        <v>6547.4070300000003</v>
      </c>
      <c r="H1454" s="5">
        <f t="shared" si="45"/>
        <v>0.47999999998864951</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231160.67</v>
      </c>
      <c r="D1456" s="4">
        <f>'P-VRIO'!E25</f>
        <v>56719.85</v>
      </c>
      <c r="E1456" s="4">
        <v>0</v>
      </c>
      <c r="F1456" s="4">
        <v>0</v>
      </c>
      <c r="G1456" s="5">
        <f t="shared" si="46"/>
        <v>7236.6077700000005</v>
      </c>
      <c r="H1456" s="5">
        <f t="shared" si="45"/>
        <v>0.47999999998864951</v>
      </c>
      <c r="I1456" s="13">
        <f t="shared" si="49"/>
        <v>3473.5717295178611</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75123.039999999994</v>
      </c>
      <c r="D1480" s="9"/>
      <c r="E1480" s="9">
        <v>0</v>
      </c>
      <c r="F1480" s="9">
        <v>0</v>
      </c>
      <c r="G1480" s="10">
        <f t="shared" ref="G1480:G1511" si="52">B1480/1000*C1480</f>
        <v>75.123039999999989</v>
      </c>
      <c r="H1480" s="10">
        <f t="shared" ref="H1480:H1511" si="53">ABS(C1480-ROUND(C1480,0))</f>
        <v>3.9999999993597157E-2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1134187.18</v>
      </c>
      <c r="D1481" s="4">
        <v>0</v>
      </c>
      <c r="E1481" s="4">
        <v>0</v>
      </c>
      <c r="F1481" s="4">
        <v>0</v>
      </c>
      <c r="G1481" s="5">
        <f t="shared" si="52"/>
        <v>2268.3743599999998</v>
      </c>
      <c r="H1481" s="5">
        <f t="shared" si="53"/>
        <v>0.17999999993480742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1061644.3899999999</v>
      </c>
      <c r="D1483" s="4">
        <v>0</v>
      </c>
      <c r="E1483" s="4">
        <v>0</v>
      </c>
      <c r="F1483" s="4">
        <v>0</v>
      </c>
      <c r="G1483" s="5">
        <f t="shared" si="52"/>
        <v>4246.5775599999997</v>
      </c>
      <c r="H1483" s="5">
        <f t="shared" si="53"/>
        <v>0.38999999989755452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828155.72</v>
      </c>
      <c r="D1484" s="4">
        <v>0</v>
      </c>
      <c r="E1484" s="4">
        <v>0</v>
      </c>
      <c r="F1484" s="4">
        <v>0</v>
      </c>
      <c r="G1484" s="5">
        <f t="shared" si="52"/>
        <v>4140.7785999999996</v>
      </c>
      <c r="H1484" s="5">
        <f t="shared" si="53"/>
        <v>0.28000000002793968</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178267.59</v>
      </c>
      <c r="D1485" s="4">
        <v>0</v>
      </c>
      <c r="E1485" s="4">
        <v>0</v>
      </c>
      <c r="F1485" s="4">
        <v>0</v>
      </c>
      <c r="G1485" s="5">
        <f t="shared" si="52"/>
        <v>1069.60554</v>
      </c>
      <c r="H1485" s="5">
        <f t="shared" si="53"/>
        <v>0.41000000000349246</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1231.68</v>
      </c>
      <c r="D1486" s="4">
        <v>0</v>
      </c>
      <c r="E1486" s="4">
        <v>0</v>
      </c>
      <c r="F1486" s="4">
        <v>0</v>
      </c>
      <c r="G1486" s="5">
        <f t="shared" si="52"/>
        <v>8.6217600000000001</v>
      </c>
      <c r="H1486" s="5">
        <f t="shared" si="53"/>
        <v>0.31999999999993634</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53989.4</v>
      </c>
      <c r="D1491" s="4">
        <v>0</v>
      </c>
      <c r="E1491" s="4">
        <v>0</v>
      </c>
      <c r="F1491" s="4">
        <v>0</v>
      </c>
      <c r="G1491" s="5">
        <f t="shared" si="52"/>
        <v>647.87279999999998</v>
      </c>
      <c r="H1491" s="5">
        <f t="shared" si="53"/>
        <v>0.40000000000145519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72542.789999999994</v>
      </c>
      <c r="D1492" s="4">
        <v>0</v>
      </c>
      <c r="E1492" s="4">
        <v>0</v>
      </c>
      <c r="F1492" s="4">
        <v>0</v>
      </c>
      <c r="G1492" s="5">
        <f t="shared" si="52"/>
        <v>943.05626999999993</v>
      </c>
      <c r="H1492" s="5">
        <f t="shared" si="53"/>
        <v>0.21000000000640284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1100662</v>
      </c>
      <c r="D1499" s="4">
        <v>0</v>
      </c>
      <c r="E1499" s="4">
        <v>0</v>
      </c>
      <c r="F1499" s="4">
        <v>0</v>
      </c>
      <c r="G1499" s="5">
        <f t="shared" si="52"/>
        <v>22013.24</v>
      </c>
      <c r="H1499" s="5">
        <f t="shared" si="53"/>
        <v>0</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1028640.57</v>
      </c>
      <c r="D1501" s="4">
        <v>0</v>
      </c>
      <c r="E1501" s="4">
        <v>0</v>
      </c>
      <c r="F1501" s="4">
        <v>0</v>
      </c>
      <c r="G1501" s="5">
        <f t="shared" si="52"/>
        <v>22630.092539999998</v>
      </c>
      <c r="H1501" s="5">
        <f t="shared" si="53"/>
        <v>0.43000000005122274</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813391.39</v>
      </c>
      <c r="D1502" s="4">
        <v>0</v>
      </c>
      <c r="E1502" s="4">
        <v>0</v>
      </c>
      <c r="F1502" s="4">
        <v>0</v>
      </c>
      <c r="G1502" s="5">
        <f t="shared" si="52"/>
        <v>18708.001970000001</v>
      </c>
      <c r="H1502" s="5">
        <f t="shared" si="53"/>
        <v>0.39000000001396984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151903.57</v>
      </c>
      <c r="D1503" s="4">
        <v>0</v>
      </c>
      <c r="E1503" s="4">
        <v>0</v>
      </c>
      <c r="F1503" s="4">
        <v>0</v>
      </c>
      <c r="G1503" s="5">
        <f t="shared" si="52"/>
        <v>3645.68568</v>
      </c>
      <c r="H1503" s="5">
        <f t="shared" si="53"/>
        <v>0.42999999999301508</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1243.8699999999999</v>
      </c>
      <c r="D1504" s="4">
        <v>0</v>
      </c>
      <c r="E1504" s="4">
        <v>0</v>
      </c>
      <c r="F1504" s="4">
        <v>0</v>
      </c>
      <c r="G1504" s="5">
        <f t="shared" si="52"/>
        <v>31.09675</v>
      </c>
      <c r="H1504" s="5">
        <f t="shared" si="53"/>
        <v>0.13000000000010914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62101.74</v>
      </c>
      <c r="D1509" s="4">
        <v>0</v>
      </c>
      <c r="E1509" s="4">
        <v>0</v>
      </c>
      <c r="F1509" s="4">
        <v>0</v>
      </c>
      <c r="G1509" s="5">
        <f t="shared" si="52"/>
        <v>1863.0521999999999</v>
      </c>
      <c r="H1509" s="5">
        <f t="shared" si="53"/>
        <v>0.26000000000203727</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72021.429999999993</v>
      </c>
      <c r="D1510" s="4">
        <v>0</v>
      </c>
      <c r="E1510" s="4">
        <v>0</v>
      </c>
      <c r="F1510" s="4">
        <v>0</v>
      </c>
      <c r="G1510" s="5">
        <f t="shared" si="52"/>
        <v>2232.6643299999996</v>
      </c>
      <c r="H1510" s="5">
        <f t="shared" si="53"/>
        <v>0.42999999999301508</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108648.21999999997</v>
      </c>
      <c r="D1517" s="4">
        <v>0</v>
      </c>
      <c r="E1517" s="4">
        <v>0</v>
      </c>
      <c r="F1517" s="4">
        <v>0</v>
      </c>
      <c r="G1517" s="5">
        <f t="shared" si="54"/>
        <v>4128.6323599999987</v>
      </c>
      <c r="H1517" s="5">
        <f t="shared" si="55"/>
        <v>0.21999999997206032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21700</v>
      </c>
      <c r="D1518" s="4">
        <v>0</v>
      </c>
      <c r="E1518" s="4">
        <v>0</v>
      </c>
      <c r="F1518" s="4">
        <v>0</v>
      </c>
      <c r="G1518" s="5">
        <f t="shared" si="54"/>
        <v>846.3</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21700</v>
      </c>
      <c r="D1524" s="4">
        <v>0</v>
      </c>
      <c r="E1524" s="4">
        <v>0</v>
      </c>
      <c r="F1524" s="4">
        <v>0</v>
      </c>
      <c r="G1524" s="5">
        <f t="shared" si="54"/>
        <v>976.5</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21700</v>
      </c>
      <c r="D1530" s="4">
        <v>0</v>
      </c>
      <c r="E1530" s="4">
        <v>0</v>
      </c>
      <c r="F1530" s="4">
        <v>0</v>
      </c>
      <c r="G1530" s="5">
        <f t="shared" si="54"/>
        <v>1106.6999999999998</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21700</v>
      </c>
      <c r="D1532" s="4">
        <v>0</v>
      </c>
      <c r="E1532" s="4">
        <v>0</v>
      </c>
      <c r="F1532" s="4">
        <v>0</v>
      </c>
      <c r="G1532" s="5">
        <f t="shared" si="54"/>
        <v>1150.0999999999999</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86948.22</v>
      </c>
      <c r="D1576" s="4">
        <v>0</v>
      </c>
      <c r="E1576" s="4">
        <v>0</v>
      </c>
      <c r="F1576" s="4">
        <v>0</v>
      </c>
      <c r="G1576" s="5">
        <f t="shared" si="56"/>
        <v>8433.9773399999995</v>
      </c>
      <c r="H1576" s="5">
        <f t="shared" si="57"/>
        <v>0.22000000000116415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86006.22</v>
      </c>
      <c r="D1578" s="4">
        <v>0</v>
      </c>
      <c r="E1578" s="4">
        <v>0</v>
      </c>
      <c r="F1578" s="4">
        <v>0</v>
      </c>
      <c r="G1578" s="5">
        <f t="shared" si="56"/>
        <v>8514.6157800000001</v>
      </c>
      <c r="H1578" s="5">
        <f t="shared" si="57"/>
        <v>0.22000000000116415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942</v>
      </c>
      <c r="D1579" s="4">
        <v>0</v>
      </c>
      <c r="E1579" s="4">
        <v>0</v>
      </c>
      <c r="F1579" s="4">
        <v>0</v>
      </c>
      <c r="G1579" s="5">
        <f t="shared" si="56"/>
        <v>94.2</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2493</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11</v>
      </c>
      <c r="E10" s="315"/>
      <c r="F10" s="306" t="s">
        <v>35</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939253.51</v>
      </c>
      <c r="I16" s="172">
        <f>'PR-RAS'!E6</f>
        <v>1088890</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832509.9</v>
      </c>
      <c r="I17" s="172">
        <f>'PR-RAS'!E151</f>
        <v>992442.93</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30287.939999999995</v>
      </c>
      <c r="I18" s="172">
        <f>'PR-RAS'!E645</f>
        <v>46545.0799999999</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5622132.9699999997</v>
      </c>
      <c r="I20" s="175">
        <f>BILANCA!E7</f>
        <v>5813460.1099999994</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95916.669999999984</v>
      </c>
      <c r="I21" s="177">
        <f>BILANCA!E68</f>
        <v>147217.76</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75123.039999999994</v>
      </c>
      <c r="I22" s="177">
        <f>BILANCA!E176</f>
        <v>108648.22</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5642926.5999999996</v>
      </c>
      <c r="I23" s="179">
        <f>BILANCA!E237</f>
        <v>5852029.6500000004</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917115.64</v>
      </c>
      <c r="I28" s="181">
        <f>'RAS-funkcijski'!E141</f>
        <v>1072632.8600000001</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4">
        <f>'P-VRIO'!D5</f>
        <v>231160.67</v>
      </c>
      <c r="I29" s="175">
        <f>'P-VRIO'!E5</f>
        <v>56719.85</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231160.67</v>
      </c>
      <c r="I30" s="177">
        <f>'P-VRIO'!E22</f>
        <v>56719.85</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2" t="s">
        <v>45</v>
      </c>
      <c r="I33" s="183">
        <f>OBVEZE!D5</f>
        <v>75123.039999999994</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45</v>
      </c>
      <c r="I34" s="177">
        <f>OBVEZE!D42</f>
        <v>108648.21999999997</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45</v>
      </c>
      <c r="I35" s="177">
        <f>OBVEZE!D43</f>
        <v>21700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45</v>
      </c>
      <c r="I36" s="181">
        <f>OBVEZE!D101</f>
        <v>86948.22</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E657" sqref="E657"/>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939253.51</v>
      </c>
      <c r="E6" s="263">
        <f>E7+E44+E50+E82+E106+E124+E133+E139</f>
        <v>1088890</v>
      </c>
      <c r="F6" s="190">
        <f t="shared" ref="F6:F69" si="0">IF(D6&lt;&gt;0,IF(E6/D6&gt;=100,"&gt;&gt;100",E6/D6*100),"-")</f>
        <v>115.93142728846443</v>
      </c>
    </row>
    <row r="7" spans="1:25" customFormat="1" ht="12.75" customHeight="1" x14ac:dyDescent="0.2">
      <c r="A7" s="189" t="s">
        <v>60</v>
      </c>
      <c r="B7" s="150" t="s">
        <v>61</v>
      </c>
      <c r="C7" s="44" t="s">
        <v>60</v>
      </c>
      <c r="D7" s="263">
        <f>D8+D17+D23+D29+D37+D40</f>
        <v>0</v>
      </c>
      <c r="E7" s="263">
        <f>E8+E17+E23+E29+E37+E40</f>
        <v>0</v>
      </c>
      <c r="F7" s="190" t="str">
        <f t="shared" si="0"/>
        <v>-</v>
      </c>
    </row>
    <row r="8" spans="1:25" customFormat="1" ht="12.75" customHeight="1" x14ac:dyDescent="0.2">
      <c r="A8" s="189" t="s">
        <v>62</v>
      </c>
      <c r="B8" s="150" t="s">
        <v>63</v>
      </c>
      <c r="C8" s="44" t="s">
        <v>62</v>
      </c>
      <c r="D8" s="263">
        <f>SUM(D9:D14)-D15-D16</f>
        <v>0</v>
      </c>
      <c r="E8" s="263">
        <f>SUM(E9:E14)-E15-E16</f>
        <v>0</v>
      </c>
      <c r="F8" s="190" t="str">
        <f t="shared" si="0"/>
        <v>-</v>
      </c>
    </row>
    <row r="9" spans="1:25" customFormat="1" ht="12.75" customHeight="1" x14ac:dyDescent="0.2">
      <c r="A9" s="189" t="s">
        <v>64</v>
      </c>
      <c r="B9" s="150" t="s">
        <v>65</v>
      </c>
      <c r="C9" s="44" t="s">
        <v>64</v>
      </c>
      <c r="D9" s="262">
        <v>0</v>
      </c>
      <c r="E9" s="262">
        <v>0</v>
      </c>
      <c r="F9" s="190" t="str">
        <f t="shared" si="0"/>
        <v>-</v>
      </c>
    </row>
    <row r="10" spans="1:25" customFormat="1" ht="12.75" customHeight="1" x14ac:dyDescent="0.2">
      <c r="A10" s="189" t="s">
        <v>66</v>
      </c>
      <c r="B10" s="150" t="s">
        <v>67</v>
      </c>
      <c r="C10" s="44" t="s">
        <v>66</v>
      </c>
      <c r="D10" s="262">
        <v>0</v>
      </c>
      <c r="E10" s="262">
        <v>0</v>
      </c>
      <c r="F10" s="190" t="str">
        <f t="shared" si="0"/>
        <v>-</v>
      </c>
    </row>
    <row r="11" spans="1:25" customFormat="1" ht="12.75" customHeight="1" x14ac:dyDescent="0.2">
      <c r="A11" s="189" t="s">
        <v>68</v>
      </c>
      <c r="B11" s="150" t="s">
        <v>69</v>
      </c>
      <c r="C11" s="44" t="s">
        <v>68</v>
      </c>
      <c r="D11" s="262">
        <v>0</v>
      </c>
      <c r="E11" s="262">
        <v>0</v>
      </c>
      <c r="F11" s="190" t="str">
        <f t="shared" si="0"/>
        <v>-</v>
      </c>
    </row>
    <row r="12" spans="1:25" customFormat="1" ht="12.75" customHeight="1" x14ac:dyDescent="0.2">
      <c r="A12" s="189" t="s">
        <v>70</v>
      </c>
      <c r="B12" s="150" t="s">
        <v>71</v>
      </c>
      <c r="C12" s="44" t="s">
        <v>70</v>
      </c>
      <c r="D12" s="262">
        <v>0</v>
      </c>
      <c r="E12" s="262">
        <v>0</v>
      </c>
      <c r="F12" s="190" t="str">
        <f t="shared" si="0"/>
        <v>-</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0</v>
      </c>
      <c r="E15" s="262">
        <v>0</v>
      </c>
      <c r="F15" s="190" t="str">
        <f t="shared" si="0"/>
        <v>-</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0</v>
      </c>
      <c r="E23" s="263">
        <f>SUM(E24:E28)</f>
        <v>0</v>
      </c>
      <c r="F23" s="190" t="str">
        <f t="shared" si="0"/>
        <v>-</v>
      </c>
    </row>
    <row r="24" spans="1:6" customFormat="1" ht="12.75" customHeight="1" x14ac:dyDescent="0.2">
      <c r="A24" s="189" t="s">
        <v>94</v>
      </c>
      <c r="B24" s="150" t="s">
        <v>95</v>
      </c>
      <c r="C24" s="44" t="s">
        <v>94</v>
      </c>
      <c r="D24" s="262">
        <v>0</v>
      </c>
      <c r="E24" s="262">
        <v>0</v>
      </c>
      <c r="F24" s="190" t="str">
        <f t="shared" si="0"/>
        <v>-</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0</v>
      </c>
      <c r="E27" s="262">
        <v>0</v>
      </c>
      <c r="F27" s="190" t="str">
        <f t="shared" si="0"/>
        <v>-</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0</v>
      </c>
      <c r="E29" s="263">
        <f>SUM(E30:E36)</f>
        <v>0</v>
      </c>
      <c r="F29" s="190" t="str">
        <f t="shared" si="0"/>
        <v>-</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0</v>
      </c>
      <c r="E31" s="262">
        <v>0</v>
      </c>
      <c r="F31" s="190" t="str">
        <f t="shared" si="0"/>
        <v>-</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0</v>
      </c>
      <c r="E33" s="262">
        <v>0</v>
      </c>
      <c r="F33" s="190" t="str">
        <f t="shared" si="0"/>
        <v>-</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218491.34</v>
      </c>
      <c r="E50" s="263">
        <f>E51+E54+E59+E62+E65+E68+E71+E74+E77</f>
        <v>174225.24</v>
      </c>
      <c r="F50" s="190">
        <f t="shared" si="0"/>
        <v>79.740112354109769</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0</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0</v>
      </c>
      <c r="F57" s="190" t="str">
        <f t="shared" si="0"/>
        <v>-</v>
      </c>
    </row>
    <row r="58" spans="1:6" customFormat="1" ht="12.75" customHeight="1" x14ac:dyDescent="0.2">
      <c r="A58" s="189" t="s">
        <v>162</v>
      </c>
      <c r="B58" s="196" t="s">
        <v>163</v>
      </c>
      <c r="C58" s="44" t="s">
        <v>162</v>
      </c>
      <c r="D58" s="262">
        <v>0</v>
      </c>
      <c r="E58" s="262">
        <v>0</v>
      </c>
      <c r="F58" s="190" t="str">
        <f t="shared" si="0"/>
        <v>-</v>
      </c>
    </row>
    <row r="59" spans="1:6" customFormat="1" ht="24" customHeight="1" x14ac:dyDescent="0.2">
      <c r="A59" s="189" t="s">
        <v>164</v>
      </c>
      <c r="B59" s="196" t="s">
        <v>165</v>
      </c>
      <c r="C59" s="44" t="s">
        <v>164</v>
      </c>
      <c r="D59" s="263">
        <f>SUM(D60:D61)</f>
        <v>0</v>
      </c>
      <c r="E59" s="263">
        <f>SUM(E60:E61)</f>
        <v>0</v>
      </c>
      <c r="F59" s="190" t="str">
        <f t="shared" si="0"/>
        <v>-</v>
      </c>
    </row>
    <row r="60" spans="1:6" customFormat="1" ht="24" customHeight="1" x14ac:dyDescent="0.2">
      <c r="A60" s="189" t="s">
        <v>166</v>
      </c>
      <c r="B60" s="196" t="s">
        <v>167</v>
      </c>
      <c r="C60" s="44" t="s">
        <v>166</v>
      </c>
      <c r="D60" s="262">
        <v>0</v>
      </c>
      <c r="E60" s="262">
        <v>0</v>
      </c>
      <c r="F60" s="190" t="str">
        <f t="shared" si="0"/>
        <v>-</v>
      </c>
    </row>
    <row r="61" spans="1:6" customFormat="1" ht="24" customHeight="1" x14ac:dyDescent="0.2">
      <c r="A61" s="189" t="s">
        <v>168</v>
      </c>
      <c r="B61" s="196" t="s">
        <v>169</v>
      </c>
      <c r="C61" s="44" t="s">
        <v>168</v>
      </c>
      <c r="D61" s="262">
        <v>0</v>
      </c>
      <c r="E61" s="262">
        <v>0</v>
      </c>
      <c r="F61" s="190" t="str">
        <f t="shared" si="0"/>
        <v>-</v>
      </c>
    </row>
    <row r="62" spans="1:6" customFormat="1" ht="12.75" customHeight="1" x14ac:dyDescent="0.2">
      <c r="A62" s="189" t="s">
        <v>170</v>
      </c>
      <c r="B62" s="150" t="s">
        <v>171</v>
      </c>
      <c r="C62" s="44" t="s">
        <v>170</v>
      </c>
      <c r="D62" s="263">
        <f>SUM(D63:D64)</f>
        <v>0</v>
      </c>
      <c r="E62" s="263">
        <f>SUM(E63:E64)</f>
        <v>0</v>
      </c>
      <c r="F62" s="190" t="str">
        <f t="shared" si="0"/>
        <v>-</v>
      </c>
    </row>
    <row r="63" spans="1:6" customFormat="1" ht="12.75" customHeight="1" x14ac:dyDescent="0.2">
      <c r="A63" s="189" t="s">
        <v>172</v>
      </c>
      <c r="B63" s="150" t="s">
        <v>173</v>
      </c>
      <c r="C63" s="44" t="s">
        <v>172</v>
      </c>
      <c r="D63" s="262">
        <v>0</v>
      </c>
      <c r="E63" s="262">
        <v>0</v>
      </c>
      <c r="F63" s="190" t="str">
        <f t="shared" si="0"/>
        <v>-</v>
      </c>
    </row>
    <row r="64" spans="1:6" customFormat="1" ht="12.75" customHeight="1" x14ac:dyDescent="0.2">
      <c r="A64" s="189" t="s">
        <v>174</v>
      </c>
      <c r="B64" s="150" t="s">
        <v>175</v>
      </c>
      <c r="C64" s="44" t="s">
        <v>174</v>
      </c>
      <c r="D64" s="262">
        <v>0</v>
      </c>
      <c r="E64" s="262">
        <v>0</v>
      </c>
      <c r="F64" s="190" t="str">
        <f t="shared" si="0"/>
        <v>-</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4778.0200000000004</v>
      </c>
      <c r="E68" s="263">
        <f>SUM(E69:E70)</f>
        <v>4800</v>
      </c>
      <c r="F68" s="190">
        <f t="shared" si="0"/>
        <v>100.460023189522</v>
      </c>
    </row>
    <row r="69" spans="1:6" customFormat="1" ht="12.75" customHeight="1" x14ac:dyDescent="0.2">
      <c r="A69" s="189" t="s">
        <v>184</v>
      </c>
      <c r="B69" s="150" t="s">
        <v>185</v>
      </c>
      <c r="C69" s="44" t="s">
        <v>184</v>
      </c>
      <c r="D69" s="262">
        <v>4778.0200000000004</v>
      </c>
      <c r="E69" s="262">
        <v>4800</v>
      </c>
      <c r="F69" s="190">
        <f t="shared" si="0"/>
        <v>100.460023189522</v>
      </c>
    </row>
    <row r="70" spans="1:6" customFormat="1" ht="24" customHeight="1" x14ac:dyDescent="0.2">
      <c r="A70" s="189" t="s">
        <v>186</v>
      </c>
      <c r="B70" s="150" t="s">
        <v>187</v>
      </c>
      <c r="C70" s="44" t="s">
        <v>186</v>
      </c>
      <c r="D70" s="262">
        <v>0</v>
      </c>
      <c r="E70" s="262">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0</v>
      </c>
      <c r="E74" s="263">
        <f>SUM(E75:E76)</f>
        <v>0</v>
      </c>
      <c r="F74" s="190" t="str">
        <f t="shared" si="1"/>
        <v>-</v>
      </c>
    </row>
    <row r="75" spans="1:6" customFormat="1" ht="12.75" customHeight="1" x14ac:dyDescent="0.2">
      <c r="A75" s="189" t="s">
        <v>196</v>
      </c>
      <c r="B75" s="150" t="s">
        <v>197</v>
      </c>
      <c r="C75" s="44" t="s">
        <v>196</v>
      </c>
      <c r="D75" s="262">
        <v>0</v>
      </c>
      <c r="E75" s="262">
        <v>0</v>
      </c>
      <c r="F75" s="190" t="str">
        <f t="shared" si="1"/>
        <v>-</v>
      </c>
    </row>
    <row r="76" spans="1:6" customFormat="1" ht="12.75" customHeight="1" x14ac:dyDescent="0.2">
      <c r="A76" s="189" t="s">
        <v>198</v>
      </c>
      <c r="B76" s="150" t="s">
        <v>199</v>
      </c>
      <c r="C76" s="44" t="s">
        <v>198</v>
      </c>
      <c r="D76" s="262">
        <v>0</v>
      </c>
      <c r="E76" s="262">
        <v>0</v>
      </c>
      <c r="F76" s="190" t="str">
        <f t="shared" si="1"/>
        <v>-</v>
      </c>
    </row>
    <row r="77" spans="1:6" customFormat="1" ht="24" customHeight="1" x14ac:dyDescent="0.2">
      <c r="A77" s="189" t="s">
        <v>200</v>
      </c>
      <c r="B77" s="150" t="s">
        <v>201</v>
      </c>
      <c r="C77" s="44" t="s">
        <v>200</v>
      </c>
      <c r="D77" s="263">
        <f>SUM(D78:D81)</f>
        <v>213713.32</v>
      </c>
      <c r="E77" s="263">
        <f>SUM(E78:E81)</f>
        <v>169425.24</v>
      </c>
      <c r="F77" s="190">
        <f t="shared" si="1"/>
        <v>79.276874272506731</v>
      </c>
    </row>
    <row r="78" spans="1:6" customFormat="1" ht="12.75" customHeight="1" x14ac:dyDescent="0.2">
      <c r="A78" s="189" t="s">
        <v>202</v>
      </c>
      <c r="B78" s="150" t="s">
        <v>203</v>
      </c>
      <c r="C78" s="44" t="s">
        <v>202</v>
      </c>
      <c r="D78" s="262">
        <v>213713.32</v>
      </c>
      <c r="E78" s="262">
        <v>138425.24</v>
      </c>
      <c r="F78" s="190">
        <f t="shared" si="1"/>
        <v>64.771461133073032</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0</v>
      </c>
      <c r="E80" s="262">
        <v>0</v>
      </c>
      <c r="F80" s="190" t="str">
        <f t="shared" si="1"/>
        <v>-</v>
      </c>
    </row>
    <row r="81" spans="1:6" customFormat="1" ht="24" customHeight="1" x14ac:dyDescent="0.2">
      <c r="A81" s="189" t="s">
        <v>208</v>
      </c>
      <c r="B81" s="150" t="s">
        <v>209</v>
      </c>
      <c r="C81" s="44" t="s">
        <v>208</v>
      </c>
      <c r="D81" s="262">
        <v>0</v>
      </c>
      <c r="E81" s="262">
        <v>31000</v>
      </c>
      <c r="F81" s="190" t="str">
        <f t="shared" si="1"/>
        <v>-</v>
      </c>
    </row>
    <row r="82" spans="1:6" customFormat="1" ht="12.75" customHeight="1" x14ac:dyDescent="0.2">
      <c r="A82" s="189" t="s">
        <v>210</v>
      </c>
      <c r="B82" s="150" t="s">
        <v>211</v>
      </c>
      <c r="C82" s="44" t="s">
        <v>210</v>
      </c>
      <c r="D82" s="263">
        <f>D83+D91+D98</f>
        <v>0</v>
      </c>
      <c r="E82" s="263">
        <f>E83+E91+E98</f>
        <v>0</v>
      </c>
      <c r="F82" s="190" t="str">
        <f t="shared" si="1"/>
        <v>-</v>
      </c>
    </row>
    <row r="83" spans="1:6" customFormat="1" ht="12.75" customHeight="1" x14ac:dyDescent="0.2">
      <c r="A83" s="189" t="s">
        <v>212</v>
      </c>
      <c r="B83" s="150" t="s">
        <v>213</v>
      </c>
      <c r="C83" s="44" t="s">
        <v>212</v>
      </c>
      <c r="D83" s="263">
        <f>SUM(D84:D90)</f>
        <v>0</v>
      </c>
      <c r="E83" s="263">
        <f>SUM(E84:E90)</f>
        <v>0</v>
      </c>
      <c r="F83" s="190" t="str">
        <f t="shared" si="1"/>
        <v>-</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0</v>
      </c>
      <c r="E85" s="262">
        <v>0</v>
      </c>
      <c r="F85" s="190" t="str">
        <f t="shared" si="1"/>
        <v>-</v>
      </c>
    </row>
    <row r="86" spans="1:6" customFormat="1" ht="12.75" customHeight="1" x14ac:dyDescent="0.2">
      <c r="A86" s="189" t="s">
        <v>218</v>
      </c>
      <c r="B86" s="150" t="s">
        <v>219</v>
      </c>
      <c r="C86" s="44" t="s">
        <v>218</v>
      </c>
      <c r="D86" s="262">
        <v>0</v>
      </c>
      <c r="E86" s="262">
        <v>0</v>
      </c>
      <c r="F86" s="190" t="str">
        <f t="shared" si="1"/>
        <v>-</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0</v>
      </c>
      <c r="E91" s="263">
        <f>SUM(E92:E97)</f>
        <v>0</v>
      </c>
      <c r="F91" s="190" t="str">
        <f t="shared" si="1"/>
        <v>-</v>
      </c>
    </row>
    <row r="92" spans="1:6" customFormat="1" ht="12.75" customHeight="1" x14ac:dyDescent="0.2">
      <c r="A92" s="189" t="s">
        <v>230</v>
      </c>
      <c r="B92" s="150" t="s">
        <v>231</v>
      </c>
      <c r="C92" s="44" t="s">
        <v>230</v>
      </c>
      <c r="D92" s="262">
        <v>0</v>
      </c>
      <c r="E92" s="262">
        <v>0</v>
      </c>
      <c r="F92" s="190" t="str">
        <f t="shared" si="1"/>
        <v>-</v>
      </c>
    </row>
    <row r="93" spans="1:6" customFormat="1" ht="12.75" customHeight="1" x14ac:dyDescent="0.2">
      <c r="A93" s="189" t="s">
        <v>232</v>
      </c>
      <c r="B93" s="150" t="s">
        <v>233</v>
      </c>
      <c r="C93" s="44" t="s">
        <v>232</v>
      </c>
      <c r="D93" s="262">
        <v>0</v>
      </c>
      <c r="E93" s="262">
        <v>0</v>
      </c>
      <c r="F93" s="190" t="str">
        <f t="shared" si="1"/>
        <v>-</v>
      </c>
    </row>
    <row r="94" spans="1:6" customFormat="1" ht="12.75" customHeight="1" x14ac:dyDescent="0.2">
      <c r="A94" s="189" t="s">
        <v>234</v>
      </c>
      <c r="B94" s="150" t="s">
        <v>235</v>
      </c>
      <c r="C94" s="44" t="s">
        <v>234</v>
      </c>
      <c r="D94" s="262">
        <v>0</v>
      </c>
      <c r="E94" s="262">
        <v>0</v>
      </c>
      <c r="F94" s="190" t="str">
        <f t="shared" si="1"/>
        <v>-</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0</v>
      </c>
      <c r="E97" s="262">
        <v>0</v>
      </c>
      <c r="F97" s="190" t="str">
        <f t="shared" si="1"/>
        <v>-</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4907.3900000000003</v>
      </c>
      <c r="E106" s="263">
        <f>E107+E112+E120</f>
        <v>4435.46</v>
      </c>
      <c r="F106" s="190">
        <f t="shared" si="1"/>
        <v>90.383279095405086</v>
      </c>
    </row>
    <row r="107" spans="1:6" customFormat="1" ht="12.75" customHeight="1" x14ac:dyDescent="0.2">
      <c r="A107" s="189" t="s">
        <v>260</v>
      </c>
      <c r="B107" s="150" t="s">
        <v>261</v>
      </c>
      <c r="C107" s="44" t="s">
        <v>260</v>
      </c>
      <c r="D107" s="263">
        <f>SUM(D108:D111)</f>
        <v>0</v>
      </c>
      <c r="E107" s="263">
        <f>SUM(E108:E111)</f>
        <v>0</v>
      </c>
      <c r="F107" s="190" t="str">
        <f t="shared" si="1"/>
        <v>-</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0</v>
      </c>
      <c r="E109" s="262">
        <v>0</v>
      </c>
      <c r="F109" s="190" t="str">
        <f t="shared" si="1"/>
        <v>-</v>
      </c>
    </row>
    <row r="110" spans="1:6" customFormat="1" ht="12.75" customHeight="1" x14ac:dyDescent="0.2">
      <c r="A110" s="189" t="s">
        <v>266</v>
      </c>
      <c r="B110" s="150" t="s">
        <v>267</v>
      </c>
      <c r="C110" s="44" t="s">
        <v>266</v>
      </c>
      <c r="D110" s="262">
        <v>0</v>
      </c>
      <c r="E110" s="262">
        <v>0</v>
      </c>
      <c r="F110" s="190" t="str">
        <f t="shared" si="1"/>
        <v>-</v>
      </c>
    </row>
    <row r="111" spans="1:6" customFormat="1" ht="12.75" customHeight="1" x14ac:dyDescent="0.2">
      <c r="A111" s="189" t="s">
        <v>268</v>
      </c>
      <c r="B111" s="150" t="s">
        <v>269</v>
      </c>
      <c r="C111" s="44" t="s">
        <v>268</v>
      </c>
      <c r="D111" s="262">
        <v>0</v>
      </c>
      <c r="E111" s="262">
        <v>0</v>
      </c>
      <c r="F111" s="190" t="str">
        <f t="shared" si="1"/>
        <v>-</v>
      </c>
    </row>
    <row r="112" spans="1:6" customFormat="1" ht="12.75" customHeight="1" x14ac:dyDescent="0.2">
      <c r="A112" s="189" t="s">
        <v>270</v>
      </c>
      <c r="B112" s="150" t="s">
        <v>271</v>
      </c>
      <c r="C112" s="44" t="s">
        <v>270</v>
      </c>
      <c r="D112" s="263">
        <f>SUM(D113:D119)</f>
        <v>4907.3900000000003</v>
      </c>
      <c r="E112" s="263">
        <f>SUM(E113:E119)</f>
        <v>4435.46</v>
      </c>
      <c r="F112" s="190">
        <f t="shared" si="1"/>
        <v>90.383279095405086</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0</v>
      </c>
      <c r="E114" s="262">
        <v>0</v>
      </c>
      <c r="F114" s="190" t="str">
        <f t="shared" si="1"/>
        <v>-</v>
      </c>
    </row>
    <row r="115" spans="1:6" customFormat="1" ht="12.75" customHeight="1" x14ac:dyDescent="0.2">
      <c r="A115" s="189" t="s">
        <v>276</v>
      </c>
      <c r="B115" s="150" t="s">
        <v>277</v>
      </c>
      <c r="C115" s="44" t="s">
        <v>276</v>
      </c>
      <c r="D115" s="262">
        <v>0</v>
      </c>
      <c r="E115" s="262">
        <v>0</v>
      </c>
      <c r="F115" s="190" t="str">
        <f t="shared" si="1"/>
        <v>-</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4907.3900000000003</v>
      </c>
      <c r="E117" s="262">
        <v>4435.46</v>
      </c>
      <c r="F117" s="190">
        <f t="shared" si="1"/>
        <v>90.383279095405086</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0</v>
      </c>
      <c r="E120" s="263">
        <f>SUM(E121:E123)</f>
        <v>0</v>
      </c>
      <c r="F120" s="190" t="str">
        <f t="shared" si="1"/>
        <v>-</v>
      </c>
    </row>
    <row r="121" spans="1:6" customFormat="1" ht="12.75" customHeight="1" x14ac:dyDescent="0.2">
      <c r="A121" s="189" t="s">
        <v>288</v>
      </c>
      <c r="B121" s="150" t="s">
        <v>289</v>
      </c>
      <c r="C121" s="44" t="s">
        <v>288</v>
      </c>
      <c r="D121" s="262">
        <v>0</v>
      </c>
      <c r="E121" s="262">
        <v>0</v>
      </c>
      <c r="F121" s="190" t="str">
        <f t="shared" si="1"/>
        <v>-</v>
      </c>
    </row>
    <row r="122" spans="1:6" customFormat="1" ht="12.75" customHeight="1" x14ac:dyDescent="0.2">
      <c r="A122" s="189" t="s">
        <v>290</v>
      </c>
      <c r="B122" s="150" t="s">
        <v>291</v>
      </c>
      <c r="C122" s="44" t="s">
        <v>290</v>
      </c>
      <c r="D122" s="262">
        <v>0</v>
      </c>
      <c r="E122" s="262">
        <v>0</v>
      </c>
      <c r="F122" s="190" t="str">
        <f t="shared" si="1"/>
        <v>-</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70686.86</v>
      </c>
      <c r="E124" s="263">
        <f>E125+E128</f>
        <v>89906.23000000001</v>
      </c>
      <c r="F124" s="190">
        <f t="shared" si="1"/>
        <v>127.18945218389955</v>
      </c>
    </row>
    <row r="125" spans="1:6" customFormat="1" ht="12.75" customHeight="1" x14ac:dyDescent="0.2">
      <c r="A125" s="189" t="s">
        <v>296</v>
      </c>
      <c r="B125" s="196" t="s">
        <v>297</v>
      </c>
      <c r="C125" s="44" t="s">
        <v>296</v>
      </c>
      <c r="D125" s="263">
        <f>SUM(D126:D127)</f>
        <v>57381.99</v>
      </c>
      <c r="E125" s="263">
        <f>SUM(E126:E127)</f>
        <v>58643.41</v>
      </c>
      <c r="F125" s="190">
        <f t="shared" si="1"/>
        <v>102.19828555963292</v>
      </c>
    </row>
    <row r="126" spans="1:6" customFormat="1" ht="12.75" customHeight="1" x14ac:dyDescent="0.2">
      <c r="A126" s="189" t="s">
        <v>298</v>
      </c>
      <c r="B126" s="196" t="s">
        <v>299</v>
      </c>
      <c r="C126" s="44" t="s">
        <v>298</v>
      </c>
      <c r="D126" s="262">
        <v>0</v>
      </c>
      <c r="E126" s="262">
        <v>49.3</v>
      </c>
      <c r="F126" s="190" t="str">
        <f t="shared" si="1"/>
        <v>-</v>
      </c>
    </row>
    <row r="127" spans="1:6" customFormat="1" ht="12.75" customHeight="1" x14ac:dyDescent="0.2">
      <c r="A127" s="189" t="s">
        <v>300</v>
      </c>
      <c r="B127" s="196" t="s">
        <v>301</v>
      </c>
      <c r="C127" s="44" t="s">
        <v>300</v>
      </c>
      <c r="D127" s="262">
        <v>57381.99</v>
      </c>
      <c r="E127" s="262">
        <v>58594.11</v>
      </c>
      <c r="F127" s="190">
        <f t="shared" si="1"/>
        <v>102.11237010079294</v>
      </c>
    </row>
    <row r="128" spans="1:6" customFormat="1" ht="24" customHeight="1" x14ac:dyDescent="0.2">
      <c r="A128" s="189" t="s">
        <v>302</v>
      </c>
      <c r="B128" s="197" t="s">
        <v>303</v>
      </c>
      <c r="C128" s="44" t="s">
        <v>302</v>
      </c>
      <c r="D128" s="263">
        <f>SUM(D129:D132)</f>
        <v>13304.869999999999</v>
      </c>
      <c r="E128" s="263">
        <f>SUM(E129:E132)</f>
        <v>31262.82</v>
      </c>
      <c r="F128" s="190">
        <f t="shared" si="1"/>
        <v>234.97275809534406</v>
      </c>
    </row>
    <row r="129" spans="1:6" customFormat="1" ht="12.75" customHeight="1" x14ac:dyDescent="0.2">
      <c r="A129" s="189" t="s">
        <v>304</v>
      </c>
      <c r="B129" s="196" t="s">
        <v>305</v>
      </c>
      <c r="C129" s="44" t="s">
        <v>304</v>
      </c>
      <c r="D129" s="262">
        <v>6000</v>
      </c>
      <c r="E129" s="262">
        <v>30000</v>
      </c>
      <c r="F129" s="190">
        <f t="shared" si="1"/>
        <v>500</v>
      </c>
    </row>
    <row r="130" spans="1:6" customFormat="1" ht="12.75" customHeight="1" x14ac:dyDescent="0.2">
      <c r="A130" s="189" t="s">
        <v>306</v>
      </c>
      <c r="B130" s="195" t="s">
        <v>307</v>
      </c>
      <c r="C130" s="44" t="s">
        <v>306</v>
      </c>
      <c r="D130" s="262">
        <v>7304.87</v>
      </c>
      <c r="E130" s="262">
        <v>1262.82</v>
      </c>
      <c r="F130" s="190">
        <f t="shared" si="1"/>
        <v>17.287371301611117</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641891.64</v>
      </c>
      <c r="E133" s="263">
        <f>E134+E138</f>
        <v>817303.78</v>
      </c>
      <c r="F133" s="190">
        <f t="shared" si="1"/>
        <v>127.32737569225858</v>
      </c>
    </row>
    <row r="134" spans="1:6" customFormat="1" ht="24" customHeight="1" x14ac:dyDescent="0.2">
      <c r="A134" s="189" t="s">
        <v>314</v>
      </c>
      <c r="B134" s="195" t="s">
        <v>315</v>
      </c>
      <c r="C134" s="44" t="s">
        <v>314</v>
      </c>
      <c r="D134" s="263">
        <f>SUM(D135:D137)</f>
        <v>641891.64</v>
      </c>
      <c r="E134" s="263">
        <f>SUM(E135:E137)</f>
        <v>817303.78</v>
      </c>
      <c r="F134" s="190">
        <f t="shared" ref="F134:F197" si="2">IF(D134&lt;&gt;0,IF(E134/D134&gt;=100,"&gt;&gt;100",E134/D134*100),"-")</f>
        <v>127.32737569225858</v>
      </c>
    </row>
    <row r="135" spans="1:6" customFormat="1" ht="12.75" customHeight="1" x14ac:dyDescent="0.2">
      <c r="A135" s="189" t="s">
        <v>316</v>
      </c>
      <c r="B135" s="150" t="s">
        <v>317</v>
      </c>
      <c r="C135" s="44" t="s">
        <v>316</v>
      </c>
      <c r="D135" s="262">
        <v>641891.64</v>
      </c>
      <c r="E135" s="262">
        <v>817303.78</v>
      </c>
      <c r="F135" s="190">
        <f t="shared" si="2"/>
        <v>127.32737569225858</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3276.28</v>
      </c>
      <c r="E139" s="263">
        <f>E140+E150</f>
        <v>3019.29</v>
      </c>
      <c r="F139" s="190">
        <f t="shared" si="2"/>
        <v>92.15604282906223</v>
      </c>
    </row>
    <row r="140" spans="1:6" customFormat="1" ht="12.75" customHeight="1" x14ac:dyDescent="0.2">
      <c r="A140" s="189" t="s">
        <v>326</v>
      </c>
      <c r="B140" s="150" t="s">
        <v>327</v>
      </c>
      <c r="C140" s="44" t="s">
        <v>326</v>
      </c>
      <c r="D140" s="263">
        <f>SUM(D141:D149)</f>
        <v>0</v>
      </c>
      <c r="E140" s="263">
        <f>SUM(E141:E149)</f>
        <v>607.63</v>
      </c>
      <c r="F140" s="190" t="str">
        <f t="shared" si="2"/>
        <v>-</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0</v>
      </c>
      <c r="E149" s="262">
        <v>607.63</v>
      </c>
      <c r="F149" s="190" t="str">
        <f t="shared" si="2"/>
        <v>-</v>
      </c>
    </row>
    <row r="150" spans="1:6" customFormat="1" ht="12.75" customHeight="1" x14ac:dyDescent="0.2">
      <c r="A150" s="189" t="s">
        <v>346</v>
      </c>
      <c r="B150" s="150" t="s">
        <v>347</v>
      </c>
      <c r="C150" s="44" t="s">
        <v>346</v>
      </c>
      <c r="D150" s="262">
        <v>3276.28</v>
      </c>
      <c r="E150" s="262">
        <v>2411.66</v>
      </c>
      <c r="F150" s="190">
        <f t="shared" si="2"/>
        <v>73.609703688329446</v>
      </c>
    </row>
    <row r="151" spans="1:6" customFormat="1" ht="12.75" customHeight="1" x14ac:dyDescent="0.2">
      <c r="A151" s="189" t="s">
        <v>56</v>
      </c>
      <c r="B151" s="150" t="s">
        <v>348</v>
      </c>
      <c r="C151" s="44" t="s">
        <v>56</v>
      </c>
      <c r="D151" s="263">
        <f>D152+D163+D196+D215+D224+D252+D263</f>
        <v>832509.9</v>
      </c>
      <c r="E151" s="263">
        <f>E152+E163+E196+E215+E224+E252+E263</f>
        <v>992442.93</v>
      </c>
      <c r="F151" s="190">
        <f t="shared" si="2"/>
        <v>119.210946320278</v>
      </c>
    </row>
    <row r="152" spans="1:6" customFormat="1" ht="12.75" customHeight="1" x14ac:dyDescent="0.2">
      <c r="A152" s="189" t="s">
        <v>349</v>
      </c>
      <c r="B152" s="150" t="s">
        <v>350</v>
      </c>
      <c r="C152" s="44" t="s">
        <v>349</v>
      </c>
      <c r="D152" s="263">
        <f>D153+D158+D159</f>
        <v>628234.98</v>
      </c>
      <c r="E152" s="263">
        <f>E153+E158+E159</f>
        <v>811574.79</v>
      </c>
      <c r="F152" s="190">
        <f t="shared" si="2"/>
        <v>129.1833176815465</v>
      </c>
    </row>
    <row r="153" spans="1:6" customFormat="1" ht="12.75" customHeight="1" x14ac:dyDescent="0.2">
      <c r="A153" s="189" t="s">
        <v>351</v>
      </c>
      <c r="B153" s="150" t="s">
        <v>352</v>
      </c>
      <c r="C153" s="44" t="s">
        <v>351</v>
      </c>
      <c r="D153" s="263">
        <f>SUM(D154:D157)</f>
        <v>510974.91</v>
      </c>
      <c r="E153" s="263">
        <f>SUM(E154:E157)</f>
        <v>674188.94</v>
      </c>
      <c r="F153" s="190">
        <f t="shared" si="2"/>
        <v>131.9416916184789</v>
      </c>
    </row>
    <row r="154" spans="1:6" customFormat="1" ht="12.75" customHeight="1" x14ac:dyDescent="0.2">
      <c r="A154" s="189" t="s">
        <v>353</v>
      </c>
      <c r="B154" s="150" t="s">
        <v>354</v>
      </c>
      <c r="C154" s="44" t="s">
        <v>353</v>
      </c>
      <c r="D154" s="262">
        <v>510974.91</v>
      </c>
      <c r="E154" s="262">
        <v>674188.94</v>
      </c>
      <c r="F154" s="190">
        <f t="shared" si="2"/>
        <v>131.9416916184789</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36814.6</v>
      </c>
      <c r="E158" s="262">
        <v>35697.040000000001</v>
      </c>
      <c r="F158" s="190">
        <f t="shared" si="2"/>
        <v>96.964356532462673</v>
      </c>
    </row>
    <row r="159" spans="1:6" customFormat="1" ht="12.75" customHeight="1" x14ac:dyDescent="0.2">
      <c r="A159" s="189" t="s">
        <v>363</v>
      </c>
      <c r="B159" s="150" t="s">
        <v>364</v>
      </c>
      <c r="C159" s="44" t="s">
        <v>363</v>
      </c>
      <c r="D159" s="263">
        <f>SUM(D160:D162)</f>
        <v>80445.47</v>
      </c>
      <c r="E159" s="263">
        <f>SUM(E160:E162)</f>
        <v>101688.81</v>
      </c>
      <c r="F159" s="190">
        <f t="shared" si="2"/>
        <v>126.40713019639264</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80445.47</v>
      </c>
      <c r="E161" s="262">
        <v>101688.81</v>
      </c>
      <c r="F161" s="190">
        <f t="shared" si="2"/>
        <v>126.40713019639264</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203096.88</v>
      </c>
      <c r="E163" s="263">
        <f>E164+E169+E177+E187+E188</f>
        <v>179589.61000000002</v>
      </c>
      <c r="F163" s="190">
        <f t="shared" si="2"/>
        <v>88.425587827838626</v>
      </c>
    </row>
    <row r="164" spans="1:6" customFormat="1" ht="12.75" customHeight="1" x14ac:dyDescent="0.2">
      <c r="A164" s="189" t="s">
        <v>372</v>
      </c>
      <c r="B164" s="150" t="s">
        <v>373</v>
      </c>
      <c r="C164" s="44" t="s">
        <v>372</v>
      </c>
      <c r="D164" s="263">
        <f>SUM(D165:D168)</f>
        <v>26809.599999999999</v>
      </c>
      <c r="E164" s="263">
        <f>SUM(E165:E168)</f>
        <v>30543.38</v>
      </c>
      <c r="F164" s="190">
        <f t="shared" si="2"/>
        <v>113.9270261398902</v>
      </c>
    </row>
    <row r="165" spans="1:6" customFormat="1" ht="12.75" customHeight="1" x14ac:dyDescent="0.2">
      <c r="A165" s="189" t="s">
        <v>374</v>
      </c>
      <c r="B165" s="150" t="s">
        <v>375</v>
      </c>
      <c r="C165" s="44" t="s">
        <v>374</v>
      </c>
      <c r="D165" s="262">
        <v>7032.33</v>
      </c>
      <c r="E165" s="262">
        <v>7887.17</v>
      </c>
      <c r="F165" s="190">
        <f t="shared" si="2"/>
        <v>112.15585730476243</v>
      </c>
    </row>
    <row r="166" spans="1:6" customFormat="1" ht="12.75" customHeight="1" x14ac:dyDescent="0.2">
      <c r="A166" s="189" t="s">
        <v>376</v>
      </c>
      <c r="B166" s="150" t="s">
        <v>377</v>
      </c>
      <c r="C166" s="44" t="s">
        <v>376</v>
      </c>
      <c r="D166" s="262">
        <v>16969.41</v>
      </c>
      <c r="E166" s="262">
        <v>20172.48</v>
      </c>
      <c r="F166" s="190">
        <f t="shared" si="2"/>
        <v>118.87555312765737</v>
      </c>
    </row>
    <row r="167" spans="1:6" customFormat="1" ht="12.75" customHeight="1" x14ac:dyDescent="0.2">
      <c r="A167" s="189" t="s">
        <v>378</v>
      </c>
      <c r="B167" s="150" t="s">
        <v>379</v>
      </c>
      <c r="C167" s="44" t="s">
        <v>378</v>
      </c>
      <c r="D167" s="262">
        <v>2807.86</v>
      </c>
      <c r="E167" s="262">
        <v>2483.73</v>
      </c>
      <c r="F167" s="190">
        <f t="shared" si="2"/>
        <v>88.456333292970442</v>
      </c>
    </row>
    <row r="168" spans="1:6" customFormat="1" ht="12.75" customHeight="1" x14ac:dyDescent="0.2">
      <c r="A168" s="189" t="s">
        <v>380</v>
      </c>
      <c r="B168" s="150" t="s">
        <v>381</v>
      </c>
      <c r="C168" s="44" t="s">
        <v>380</v>
      </c>
      <c r="D168" s="262">
        <v>0</v>
      </c>
      <c r="E168" s="262">
        <v>0</v>
      </c>
      <c r="F168" s="190" t="str">
        <f t="shared" si="2"/>
        <v>-</v>
      </c>
    </row>
    <row r="169" spans="1:6" customFormat="1" ht="12.75" customHeight="1" x14ac:dyDescent="0.2">
      <c r="A169" s="189" t="s">
        <v>382</v>
      </c>
      <c r="B169" s="150" t="s">
        <v>383</v>
      </c>
      <c r="C169" s="44" t="s">
        <v>382</v>
      </c>
      <c r="D169" s="263">
        <f>SUM(D170:D176)</f>
        <v>30139.39</v>
      </c>
      <c r="E169" s="263">
        <f>SUM(E170:E176)</f>
        <v>32497.77</v>
      </c>
      <c r="F169" s="190">
        <f t="shared" si="2"/>
        <v>107.8249095286932</v>
      </c>
    </row>
    <row r="170" spans="1:6" customFormat="1" ht="12.75" customHeight="1" x14ac:dyDescent="0.2">
      <c r="A170" s="189" t="s">
        <v>384</v>
      </c>
      <c r="B170" s="150" t="s">
        <v>385</v>
      </c>
      <c r="C170" s="44" t="s">
        <v>384</v>
      </c>
      <c r="D170" s="262">
        <v>4673.6400000000003</v>
      </c>
      <c r="E170" s="262">
        <v>5857.16</v>
      </c>
      <c r="F170" s="190">
        <f t="shared" si="2"/>
        <v>125.32330260781745</v>
      </c>
    </row>
    <row r="171" spans="1:6" customFormat="1" ht="12.75" customHeight="1" x14ac:dyDescent="0.2">
      <c r="A171" s="189" t="s">
        <v>386</v>
      </c>
      <c r="B171" s="150" t="s">
        <v>387</v>
      </c>
      <c r="C171" s="44" t="s">
        <v>386</v>
      </c>
      <c r="D171" s="262">
        <v>0</v>
      </c>
      <c r="E171" s="262">
        <v>0</v>
      </c>
      <c r="F171" s="190" t="str">
        <f t="shared" si="2"/>
        <v>-</v>
      </c>
    </row>
    <row r="172" spans="1:6" customFormat="1" ht="12.75" customHeight="1" x14ac:dyDescent="0.2">
      <c r="A172" s="189" t="s">
        <v>388</v>
      </c>
      <c r="B172" s="150" t="s">
        <v>389</v>
      </c>
      <c r="C172" s="44" t="s">
        <v>388</v>
      </c>
      <c r="D172" s="262">
        <v>21670.18</v>
      </c>
      <c r="E172" s="262">
        <v>24916.33</v>
      </c>
      <c r="F172" s="190">
        <f t="shared" si="2"/>
        <v>114.97980173676454</v>
      </c>
    </row>
    <row r="173" spans="1:6" customFormat="1" ht="12.75" customHeight="1" x14ac:dyDescent="0.2">
      <c r="A173" s="189" t="s">
        <v>390</v>
      </c>
      <c r="B173" s="150" t="s">
        <v>391</v>
      </c>
      <c r="C173" s="44" t="s">
        <v>390</v>
      </c>
      <c r="D173" s="262">
        <v>1644.87</v>
      </c>
      <c r="E173" s="262">
        <v>210.77</v>
      </c>
      <c r="F173" s="190">
        <f t="shared" si="2"/>
        <v>12.813778596484829</v>
      </c>
    </row>
    <row r="174" spans="1:6" customFormat="1" ht="12.75" customHeight="1" x14ac:dyDescent="0.2">
      <c r="A174" s="189" t="s">
        <v>392</v>
      </c>
      <c r="B174" s="150" t="s">
        <v>393</v>
      </c>
      <c r="C174" s="44" t="s">
        <v>392</v>
      </c>
      <c r="D174" s="262">
        <v>1833.7</v>
      </c>
      <c r="E174" s="262">
        <v>466.01</v>
      </c>
      <c r="F174" s="190">
        <f t="shared" si="2"/>
        <v>25.41364454381851</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317</v>
      </c>
      <c r="E176" s="262">
        <v>1047.5</v>
      </c>
      <c r="F176" s="190">
        <f t="shared" si="2"/>
        <v>330.44164037854887</v>
      </c>
    </row>
    <row r="177" spans="1:6" customFormat="1" ht="12.75" customHeight="1" x14ac:dyDescent="0.2">
      <c r="A177" s="189" t="s">
        <v>398</v>
      </c>
      <c r="B177" s="150" t="s">
        <v>399</v>
      </c>
      <c r="C177" s="44" t="s">
        <v>398</v>
      </c>
      <c r="D177" s="263">
        <f>SUM(D178:D186)</f>
        <v>141065.35</v>
      </c>
      <c r="E177" s="263">
        <f>SUM(E178:E186)</f>
        <v>111254.3</v>
      </c>
      <c r="F177" s="190">
        <f t="shared" si="2"/>
        <v>78.867205873022684</v>
      </c>
    </row>
    <row r="178" spans="1:6" customFormat="1" ht="12.75" customHeight="1" x14ac:dyDescent="0.2">
      <c r="A178" s="189" t="s">
        <v>400</v>
      </c>
      <c r="B178" s="150" t="s">
        <v>401</v>
      </c>
      <c r="C178" s="44" t="s">
        <v>400</v>
      </c>
      <c r="D178" s="262">
        <v>3481.61</v>
      </c>
      <c r="E178" s="262">
        <v>3926.5</v>
      </c>
      <c r="F178" s="190">
        <f t="shared" si="2"/>
        <v>112.77828361016886</v>
      </c>
    </row>
    <row r="179" spans="1:6" customFormat="1" ht="12.75" customHeight="1" x14ac:dyDescent="0.2">
      <c r="A179" s="189" t="s">
        <v>402</v>
      </c>
      <c r="B179" s="150" t="s">
        <v>403</v>
      </c>
      <c r="C179" s="44" t="s">
        <v>402</v>
      </c>
      <c r="D179" s="262">
        <v>8087.8</v>
      </c>
      <c r="E179" s="262">
        <v>7032.59</v>
      </c>
      <c r="F179" s="190">
        <f t="shared" si="2"/>
        <v>86.95306511041322</v>
      </c>
    </row>
    <row r="180" spans="1:6" customFormat="1" ht="12.75" customHeight="1" x14ac:dyDescent="0.2">
      <c r="A180" s="189" t="s">
        <v>404</v>
      </c>
      <c r="B180" s="150" t="s">
        <v>405</v>
      </c>
      <c r="C180" s="44" t="s">
        <v>404</v>
      </c>
      <c r="D180" s="262">
        <v>2024.44</v>
      </c>
      <c r="E180" s="262">
        <v>723.02</v>
      </c>
      <c r="F180" s="190">
        <f t="shared" si="2"/>
        <v>35.714567979293037</v>
      </c>
    </row>
    <row r="181" spans="1:6" customFormat="1" ht="12.75" customHeight="1" x14ac:dyDescent="0.2">
      <c r="A181" s="189" t="s">
        <v>406</v>
      </c>
      <c r="B181" s="150" t="s">
        <v>407</v>
      </c>
      <c r="C181" s="44" t="s">
        <v>406</v>
      </c>
      <c r="D181" s="262">
        <v>24114.959999999999</v>
      </c>
      <c r="E181" s="262">
        <v>21691.09</v>
      </c>
      <c r="F181" s="190">
        <f t="shared" si="2"/>
        <v>89.948687453763142</v>
      </c>
    </row>
    <row r="182" spans="1:6" customFormat="1" ht="12.75" customHeight="1" x14ac:dyDescent="0.2">
      <c r="A182" s="189" t="s">
        <v>408</v>
      </c>
      <c r="B182" s="150" t="s">
        <v>409</v>
      </c>
      <c r="C182" s="44" t="s">
        <v>408</v>
      </c>
      <c r="D182" s="262">
        <v>1799.57</v>
      </c>
      <c r="E182" s="262">
        <v>2576.04</v>
      </c>
      <c r="F182" s="190">
        <f t="shared" si="2"/>
        <v>143.14752968764762</v>
      </c>
    </row>
    <row r="183" spans="1:6" customFormat="1" ht="12.75" customHeight="1" x14ac:dyDescent="0.2">
      <c r="A183" s="189" t="s">
        <v>410</v>
      </c>
      <c r="B183" s="150" t="s">
        <v>411</v>
      </c>
      <c r="C183" s="44" t="s">
        <v>410</v>
      </c>
      <c r="D183" s="262">
        <v>2284.7800000000002</v>
      </c>
      <c r="E183" s="262">
        <v>2155.4299999999998</v>
      </c>
      <c r="F183" s="190">
        <f t="shared" si="2"/>
        <v>94.338623412319762</v>
      </c>
    </row>
    <row r="184" spans="1:6" customFormat="1" ht="12.75" customHeight="1" x14ac:dyDescent="0.2">
      <c r="A184" s="189" t="s">
        <v>412</v>
      </c>
      <c r="B184" s="150" t="s">
        <v>413</v>
      </c>
      <c r="C184" s="44" t="s">
        <v>412</v>
      </c>
      <c r="D184" s="262">
        <v>47096.33</v>
      </c>
      <c r="E184" s="262">
        <v>23239.89</v>
      </c>
      <c r="F184" s="190">
        <f t="shared" si="2"/>
        <v>49.345437319638279</v>
      </c>
    </row>
    <row r="185" spans="1:6" customFormat="1" ht="12.75" customHeight="1" x14ac:dyDescent="0.2">
      <c r="A185" s="189" t="s">
        <v>414</v>
      </c>
      <c r="B185" s="150" t="s">
        <v>415</v>
      </c>
      <c r="C185" s="44" t="s">
        <v>414</v>
      </c>
      <c r="D185" s="262">
        <v>18824.599999999999</v>
      </c>
      <c r="E185" s="262">
        <v>20215.599999999999</v>
      </c>
      <c r="F185" s="190">
        <f t="shared" si="2"/>
        <v>107.38926723542599</v>
      </c>
    </row>
    <row r="186" spans="1:6" customFormat="1" ht="12.75" customHeight="1" x14ac:dyDescent="0.2">
      <c r="A186" s="189" t="s">
        <v>416</v>
      </c>
      <c r="B186" s="150" t="s">
        <v>417</v>
      </c>
      <c r="C186" s="44" t="s">
        <v>416</v>
      </c>
      <c r="D186" s="262">
        <v>33351.26</v>
      </c>
      <c r="E186" s="262">
        <v>29694.14</v>
      </c>
      <c r="F186" s="190">
        <f t="shared" si="2"/>
        <v>89.034537225879916</v>
      </c>
    </row>
    <row r="187" spans="1:6" customFormat="1" ht="12.75" customHeight="1" x14ac:dyDescent="0.2">
      <c r="A187" s="189" t="s">
        <v>418</v>
      </c>
      <c r="B187" s="150" t="s">
        <v>419</v>
      </c>
      <c r="C187" s="44" t="s">
        <v>418</v>
      </c>
      <c r="D187" s="262">
        <v>0</v>
      </c>
      <c r="E187" s="262">
        <v>0</v>
      </c>
      <c r="F187" s="190" t="str">
        <f t="shared" si="2"/>
        <v>-</v>
      </c>
    </row>
    <row r="188" spans="1:6" customFormat="1" ht="12.75" customHeight="1" x14ac:dyDescent="0.2">
      <c r="A188" s="189" t="s">
        <v>420</v>
      </c>
      <c r="B188" s="150" t="s">
        <v>421</v>
      </c>
      <c r="C188" s="44" t="s">
        <v>420</v>
      </c>
      <c r="D188" s="263">
        <f>SUM(D189:D195)</f>
        <v>5082.54</v>
      </c>
      <c r="E188" s="263">
        <f>SUM(E189:E195)</f>
        <v>5294.16</v>
      </c>
      <c r="F188" s="190">
        <f t="shared" si="2"/>
        <v>104.16366619839685</v>
      </c>
    </row>
    <row r="189" spans="1:6" customFormat="1" ht="12.75" customHeight="1" x14ac:dyDescent="0.2">
      <c r="A189" s="189" t="s">
        <v>422</v>
      </c>
      <c r="B189" s="195" t="s">
        <v>423</v>
      </c>
      <c r="C189" s="44" t="s">
        <v>422</v>
      </c>
      <c r="D189" s="262">
        <v>0</v>
      </c>
      <c r="E189" s="262">
        <v>0</v>
      </c>
      <c r="F189" s="190" t="str">
        <f t="shared" si="2"/>
        <v>-</v>
      </c>
    </row>
    <row r="190" spans="1:6" customFormat="1" ht="12.75" customHeight="1" x14ac:dyDescent="0.2">
      <c r="A190" s="189" t="s">
        <v>424</v>
      </c>
      <c r="B190" s="150" t="s">
        <v>425</v>
      </c>
      <c r="C190" s="44" t="s">
        <v>424</v>
      </c>
      <c r="D190" s="262">
        <v>3196.83</v>
      </c>
      <c r="E190" s="262">
        <v>2490.6</v>
      </c>
      <c r="F190" s="190">
        <f t="shared" si="2"/>
        <v>77.908428036523674</v>
      </c>
    </row>
    <row r="191" spans="1:6" customFormat="1" ht="12.75" customHeight="1" x14ac:dyDescent="0.2">
      <c r="A191" s="189" t="s">
        <v>426</v>
      </c>
      <c r="B191" s="150" t="s">
        <v>427</v>
      </c>
      <c r="C191" s="44" t="s">
        <v>426</v>
      </c>
      <c r="D191" s="262">
        <v>21.28</v>
      </c>
      <c r="E191" s="262">
        <v>539.12</v>
      </c>
      <c r="F191" s="190">
        <f t="shared" si="2"/>
        <v>2533.458646616541</v>
      </c>
    </row>
    <row r="192" spans="1:6" customFormat="1" ht="12.75" customHeight="1" x14ac:dyDescent="0.2">
      <c r="A192" s="189" t="s">
        <v>428</v>
      </c>
      <c r="B192" s="150" t="s">
        <v>429</v>
      </c>
      <c r="C192" s="44" t="s">
        <v>428</v>
      </c>
      <c r="D192" s="262">
        <v>200</v>
      </c>
      <c r="E192" s="262">
        <v>276.44</v>
      </c>
      <c r="F192" s="190">
        <f t="shared" si="2"/>
        <v>138.22</v>
      </c>
    </row>
    <row r="193" spans="1:6" customFormat="1" ht="12.75" customHeight="1" x14ac:dyDescent="0.2">
      <c r="A193" s="189" t="s">
        <v>430</v>
      </c>
      <c r="B193" s="150" t="s">
        <v>431</v>
      </c>
      <c r="C193" s="44" t="s">
        <v>430</v>
      </c>
      <c r="D193" s="262">
        <v>1664.43</v>
      </c>
      <c r="E193" s="262">
        <v>1988</v>
      </c>
      <c r="F193" s="190">
        <f t="shared" si="2"/>
        <v>119.4402888676604</v>
      </c>
    </row>
    <row r="194" spans="1:6" customFormat="1" ht="12.75" customHeight="1" x14ac:dyDescent="0.2">
      <c r="A194" s="189" t="s">
        <v>432</v>
      </c>
      <c r="B194" s="150" t="s">
        <v>433</v>
      </c>
      <c r="C194" s="44" t="s">
        <v>432</v>
      </c>
      <c r="D194" s="262">
        <v>0</v>
      </c>
      <c r="E194" s="262">
        <v>0</v>
      </c>
      <c r="F194" s="190" t="str">
        <f t="shared" si="2"/>
        <v>-</v>
      </c>
    </row>
    <row r="195" spans="1:6" customFormat="1" ht="12.75" customHeight="1" x14ac:dyDescent="0.2">
      <c r="A195" s="189" t="s">
        <v>434</v>
      </c>
      <c r="B195" s="150" t="s">
        <v>435</v>
      </c>
      <c r="C195" s="44" t="s">
        <v>434</v>
      </c>
      <c r="D195" s="262">
        <v>0</v>
      </c>
      <c r="E195" s="262">
        <v>0</v>
      </c>
      <c r="F195" s="190" t="str">
        <f t="shared" si="2"/>
        <v>-</v>
      </c>
    </row>
    <row r="196" spans="1:6" customFormat="1" ht="12.75" customHeight="1" x14ac:dyDescent="0.2">
      <c r="A196" s="189" t="s">
        <v>436</v>
      </c>
      <c r="B196" s="195" t="s">
        <v>437</v>
      </c>
      <c r="C196" s="44" t="s">
        <v>436</v>
      </c>
      <c r="D196" s="263">
        <f>D197+D202+D210</f>
        <v>1178.04</v>
      </c>
      <c r="E196" s="263">
        <f>E197+E202+E210</f>
        <v>1278.53</v>
      </c>
      <c r="F196" s="190">
        <f t="shared" si="2"/>
        <v>108.53027061899428</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0</v>
      </c>
      <c r="E202" s="263">
        <f>SUM(E203:E209)</f>
        <v>0</v>
      </c>
      <c r="F202" s="190" t="str">
        <f t="shared" si="3"/>
        <v>-</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0</v>
      </c>
      <c r="E205" s="262">
        <v>0</v>
      </c>
      <c r="F205" s="190" t="str">
        <f t="shared" si="3"/>
        <v>-</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1178.04</v>
      </c>
      <c r="E210" s="263">
        <f>SUM(E211:E214)</f>
        <v>1278.53</v>
      </c>
      <c r="F210" s="190">
        <f t="shared" si="3"/>
        <v>108.53027061899428</v>
      </c>
    </row>
    <row r="211" spans="1:6" customFormat="1" ht="12.75" customHeight="1" x14ac:dyDescent="0.2">
      <c r="A211" s="189" t="s">
        <v>466</v>
      </c>
      <c r="B211" s="195" t="s">
        <v>467</v>
      </c>
      <c r="C211" s="44" t="s">
        <v>466</v>
      </c>
      <c r="D211" s="262">
        <v>1178.02</v>
      </c>
      <c r="E211" s="262">
        <v>1278.51</v>
      </c>
      <c r="F211" s="190">
        <f t="shared" si="3"/>
        <v>108.53041544286175</v>
      </c>
    </row>
    <row r="212" spans="1:6" customFormat="1" ht="12.75" customHeight="1" x14ac:dyDescent="0.2">
      <c r="A212" s="189" t="s">
        <v>468</v>
      </c>
      <c r="B212" s="150" t="s">
        <v>469</v>
      </c>
      <c r="C212" s="44" t="s">
        <v>468</v>
      </c>
      <c r="D212" s="262">
        <v>0</v>
      </c>
      <c r="E212" s="262">
        <v>0</v>
      </c>
      <c r="F212" s="190" t="str">
        <f t="shared" si="3"/>
        <v>-</v>
      </c>
    </row>
    <row r="213" spans="1:6" customFormat="1" ht="12.75" customHeight="1" x14ac:dyDescent="0.2">
      <c r="A213" s="189" t="s">
        <v>470</v>
      </c>
      <c r="B213" s="150" t="s">
        <v>471</v>
      </c>
      <c r="C213" s="44" t="s">
        <v>470</v>
      </c>
      <c r="D213" s="262">
        <v>0</v>
      </c>
      <c r="E213" s="262">
        <v>0</v>
      </c>
      <c r="F213" s="190" t="str">
        <f t="shared" si="3"/>
        <v>-</v>
      </c>
    </row>
    <row r="214" spans="1:6" customFormat="1" ht="12.75" customHeight="1" x14ac:dyDescent="0.2">
      <c r="A214" s="189" t="s">
        <v>472</v>
      </c>
      <c r="B214" s="150" t="s">
        <v>473</v>
      </c>
      <c r="C214" s="44" t="s">
        <v>472</v>
      </c>
      <c r="D214" s="262">
        <v>0.02</v>
      </c>
      <c r="E214" s="262">
        <v>0.02</v>
      </c>
      <c r="F214" s="190">
        <f t="shared" si="3"/>
        <v>100</v>
      </c>
    </row>
    <row r="215" spans="1:6" customFormat="1" ht="12.75" customHeight="1" x14ac:dyDescent="0.2">
      <c r="A215" s="189" t="s">
        <v>474</v>
      </c>
      <c r="B215" s="150" t="s">
        <v>475</v>
      </c>
      <c r="C215" s="44" t="s">
        <v>474</v>
      </c>
      <c r="D215" s="263">
        <f>D216+D219+D223</f>
        <v>0</v>
      </c>
      <c r="E215" s="263">
        <f>E216+E219+E223</f>
        <v>0</v>
      </c>
      <c r="F215" s="190" t="str">
        <f t="shared" si="3"/>
        <v>-</v>
      </c>
    </row>
    <row r="216" spans="1:6" customFormat="1" ht="12.75" customHeight="1" x14ac:dyDescent="0.2">
      <c r="A216" s="189" t="s">
        <v>476</v>
      </c>
      <c r="B216" s="150" t="s">
        <v>477</v>
      </c>
      <c r="C216" s="44" t="s">
        <v>476</v>
      </c>
      <c r="D216" s="263">
        <f>SUM(D217:D218)</f>
        <v>0</v>
      </c>
      <c r="E216" s="263">
        <f>SUM(E217:E218)</f>
        <v>0</v>
      </c>
      <c r="F216" s="190" t="str">
        <f t="shared" si="3"/>
        <v>-</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0</v>
      </c>
      <c r="E218" s="262">
        <v>0</v>
      </c>
      <c r="F218" s="190" t="str">
        <f t="shared" si="3"/>
        <v>-</v>
      </c>
    </row>
    <row r="219" spans="1:6" customFormat="1" ht="24" customHeight="1" x14ac:dyDescent="0.2">
      <c r="A219" s="189" t="s">
        <v>482</v>
      </c>
      <c r="B219" s="150" t="s">
        <v>483</v>
      </c>
      <c r="C219" s="44" t="s">
        <v>482</v>
      </c>
      <c r="D219" s="263">
        <f>SUM(D220:D222)</f>
        <v>0</v>
      </c>
      <c r="E219" s="263">
        <f>SUM(E220:E222)</f>
        <v>0</v>
      </c>
      <c r="F219" s="190" t="str">
        <f t="shared" si="3"/>
        <v>-</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0</v>
      </c>
      <c r="E221" s="262">
        <v>0</v>
      </c>
      <c r="F221" s="190" t="str">
        <f t="shared" si="3"/>
        <v>-</v>
      </c>
    </row>
    <row r="222" spans="1:6" customFormat="1" ht="12.75" customHeight="1" x14ac:dyDescent="0.2">
      <c r="A222" s="189" t="s">
        <v>488</v>
      </c>
      <c r="B222" s="150" t="s">
        <v>489</v>
      </c>
      <c r="C222" s="44" t="s">
        <v>488</v>
      </c>
      <c r="D222" s="262">
        <v>0</v>
      </c>
      <c r="E222" s="262">
        <v>0</v>
      </c>
      <c r="F222" s="190" t="str">
        <f t="shared" si="3"/>
        <v>-</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0</v>
      </c>
      <c r="E224" s="263">
        <f>E225+E228+E231+E236+E240+E244+E247</f>
        <v>0</v>
      </c>
      <c r="F224" s="190" t="str">
        <f t="shared" si="3"/>
        <v>-</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0</v>
      </c>
      <c r="E231" s="263">
        <f>SUM(E232:E235)</f>
        <v>0</v>
      </c>
      <c r="F231" s="190" t="str">
        <f t="shared" si="3"/>
        <v>-</v>
      </c>
    </row>
    <row r="232" spans="1:6" customFormat="1" ht="12.75" customHeight="1" x14ac:dyDescent="0.2">
      <c r="A232" s="189" t="s">
        <v>508</v>
      </c>
      <c r="B232" s="150" t="s">
        <v>509</v>
      </c>
      <c r="C232" s="44" t="s">
        <v>508</v>
      </c>
      <c r="D232" s="262">
        <v>0</v>
      </c>
      <c r="E232" s="262">
        <v>0</v>
      </c>
      <c r="F232" s="190" t="str">
        <f t="shared" si="3"/>
        <v>-</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0</v>
      </c>
      <c r="E236" s="263">
        <f>SUM(E237:E239)</f>
        <v>0</v>
      </c>
      <c r="F236" s="190" t="str">
        <f t="shared" si="3"/>
        <v>-</v>
      </c>
    </row>
    <row r="237" spans="1:6" customFormat="1" ht="12.75" customHeight="1" x14ac:dyDescent="0.2">
      <c r="A237" s="189" t="s">
        <v>518</v>
      </c>
      <c r="B237" s="150" t="s">
        <v>519</v>
      </c>
      <c r="C237" s="44" t="s">
        <v>518</v>
      </c>
      <c r="D237" s="262">
        <v>0</v>
      </c>
      <c r="E237" s="262">
        <v>0</v>
      </c>
      <c r="F237" s="190" t="str">
        <f t="shared" si="3"/>
        <v>-</v>
      </c>
    </row>
    <row r="238" spans="1:6" customFormat="1" ht="12.75" customHeight="1" x14ac:dyDescent="0.2">
      <c r="A238" s="189" t="s">
        <v>520</v>
      </c>
      <c r="B238" s="150" t="s">
        <v>521</v>
      </c>
      <c r="C238" s="44" t="s">
        <v>520</v>
      </c>
      <c r="D238" s="262">
        <v>0</v>
      </c>
      <c r="E238" s="262">
        <v>0</v>
      </c>
      <c r="F238" s="190" t="str">
        <f t="shared" si="3"/>
        <v>-</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2">
        <v>0</v>
      </c>
      <c r="E241" s="262">
        <v>0</v>
      </c>
      <c r="F241" s="190" t="str">
        <f t="shared" si="3"/>
        <v>-</v>
      </c>
    </row>
    <row r="242" spans="1:6" customFormat="1" ht="24" customHeight="1" x14ac:dyDescent="0.2">
      <c r="A242" s="189" t="s">
        <v>528</v>
      </c>
      <c r="B242" s="150" t="s">
        <v>529</v>
      </c>
      <c r="C242" s="44" t="s">
        <v>528</v>
      </c>
      <c r="D242" s="262">
        <v>0</v>
      </c>
      <c r="E242" s="262">
        <v>0</v>
      </c>
      <c r="F242" s="190" t="str">
        <f t="shared" si="3"/>
        <v>-</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0</v>
      </c>
      <c r="E252" s="263">
        <f>E253+E259</f>
        <v>0</v>
      </c>
      <c r="F252" s="190" t="str">
        <f t="shared" si="3"/>
        <v>-</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0</v>
      </c>
      <c r="E259" s="263">
        <f>SUM(E260:E262)</f>
        <v>0</v>
      </c>
      <c r="F259" s="190" t="str">
        <f t="shared" si="3"/>
        <v>-</v>
      </c>
    </row>
    <row r="260" spans="1:6" customFormat="1" ht="12.75" customHeight="1" x14ac:dyDescent="0.2">
      <c r="A260" s="189" t="s">
        <v>560</v>
      </c>
      <c r="B260" s="150" t="s">
        <v>561</v>
      </c>
      <c r="C260" s="44" t="s">
        <v>560</v>
      </c>
      <c r="D260" s="262">
        <v>0</v>
      </c>
      <c r="E260" s="262">
        <v>0</v>
      </c>
      <c r="F260" s="190" t="str">
        <f t="shared" si="3"/>
        <v>-</v>
      </c>
    </row>
    <row r="261" spans="1:6" customFormat="1" ht="12.75" customHeight="1" x14ac:dyDescent="0.2">
      <c r="A261" s="189" t="s">
        <v>562</v>
      </c>
      <c r="B261" s="150" t="s">
        <v>563</v>
      </c>
      <c r="C261" s="44" t="s">
        <v>562</v>
      </c>
      <c r="D261" s="262">
        <v>0</v>
      </c>
      <c r="E261" s="262">
        <v>0</v>
      </c>
      <c r="F261" s="190" t="str">
        <f t="shared" si="3"/>
        <v>-</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0</v>
      </c>
      <c r="E263" s="263">
        <f>E264+E268+E273+E279</f>
        <v>0</v>
      </c>
      <c r="F263" s="190" t="str">
        <f t="shared" si="4"/>
        <v>-</v>
      </c>
    </row>
    <row r="264" spans="1:6" customFormat="1" ht="12.75" customHeight="1" x14ac:dyDescent="0.2">
      <c r="A264" s="189" t="s">
        <v>568</v>
      </c>
      <c r="B264" s="150" t="s">
        <v>569</v>
      </c>
      <c r="C264" s="44" t="s">
        <v>568</v>
      </c>
      <c r="D264" s="263">
        <f>SUM(D265:D267)</f>
        <v>0</v>
      </c>
      <c r="E264" s="263">
        <f>SUM(E265:E267)</f>
        <v>0</v>
      </c>
      <c r="F264" s="190" t="str">
        <f t="shared" si="4"/>
        <v>-</v>
      </c>
    </row>
    <row r="265" spans="1:6" customFormat="1" ht="12.75" customHeight="1" x14ac:dyDescent="0.2">
      <c r="A265" s="189" t="s">
        <v>570</v>
      </c>
      <c r="B265" s="150" t="s">
        <v>571</v>
      </c>
      <c r="C265" s="44" t="s">
        <v>570</v>
      </c>
      <c r="D265" s="262">
        <v>0</v>
      </c>
      <c r="E265" s="262">
        <v>0</v>
      </c>
      <c r="F265" s="190" t="str">
        <f t="shared" si="4"/>
        <v>-</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0</v>
      </c>
      <c r="E268" s="263">
        <f>SUM(E269:E272)</f>
        <v>0</v>
      </c>
      <c r="F268" s="190" t="str">
        <f t="shared" si="4"/>
        <v>-</v>
      </c>
    </row>
    <row r="269" spans="1:6" customFormat="1" ht="12.75" customHeight="1" x14ac:dyDescent="0.2">
      <c r="A269" s="189" t="s">
        <v>578</v>
      </c>
      <c r="B269" s="150" t="s">
        <v>579</v>
      </c>
      <c r="C269" s="44" t="s">
        <v>578</v>
      </c>
      <c r="D269" s="262">
        <v>0</v>
      </c>
      <c r="E269" s="262">
        <v>0</v>
      </c>
      <c r="F269" s="190" t="str">
        <f t="shared" si="4"/>
        <v>-</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2">
        <v>0</v>
      </c>
      <c r="E274" s="262">
        <v>0</v>
      </c>
      <c r="F274" s="190" t="str">
        <f t="shared" si="4"/>
        <v>-</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0</v>
      </c>
      <c r="E279" s="263">
        <f>SUM(E280:E284)</f>
        <v>0</v>
      </c>
      <c r="F279" s="190" t="str">
        <f t="shared" si="4"/>
        <v>-</v>
      </c>
    </row>
    <row r="280" spans="1:6" customFormat="1" ht="24" customHeight="1" x14ac:dyDescent="0.2">
      <c r="A280" s="189" t="s">
        <v>599</v>
      </c>
      <c r="B280" s="150" t="s">
        <v>600</v>
      </c>
      <c r="C280" s="44" t="s">
        <v>599</v>
      </c>
      <c r="D280" s="262">
        <v>0</v>
      </c>
      <c r="E280" s="262">
        <v>0</v>
      </c>
      <c r="F280" s="190" t="str">
        <f t="shared" si="4"/>
        <v>-</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832509.9</v>
      </c>
      <c r="E289" s="263">
        <f>E151-E287+E288</f>
        <v>992442.93</v>
      </c>
      <c r="F289" s="190">
        <f t="shared" si="4"/>
        <v>119.210946320278</v>
      </c>
    </row>
    <row r="290" spans="1:6" customFormat="1" ht="12.75" customHeight="1" x14ac:dyDescent="0.2">
      <c r="A290" s="189"/>
      <c r="B290" s="150" t="s">
        <v>619</v>
      </c>
      <c r="C290" s="44" t="s">
        <v>620</v>
      </c>
      <c r="D290" s="263">
        <f>IF(D6&gt;=D289,D6-D289,0)</f>
        <v>106743.60999999999</v>
      </c>
      <c r="E290" s="263">
        <f>IF(E6&gt;=E289,E6-E289,0)</f>
        <v>96447.069999999949</v>
      </c>
      <c r="F290" s="190">
        <f t="shared" si="4"/>
        <v>90.353951866533251</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2">
        <v>6870.07</v>
      </c>
      <c r="E292" s="262">
        <v>30287.94</v>
      </c>
      <c r="F292" s="190">
        <f t="shared" si="4"/>
        <v>440.86799697819669</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318.83999999999997</v>
      </c>
      <c r="E294" s="262">
        <v>1837.61</v>
      </c>
      <c r="F294" s="190">
        <f t="shared" si="4"/>
        <v>576.34236607702917</v>
      </c>
    </row>
    <row r="295" spans="1:6" customFormat="1" ht="24" customHeight="1" x14ac:dyDescent="0.2">
      <c r="A295" s="189" t="s">
        <v>629</v>
      </c>
      <c r="B295" s="150" t="s">
        <v>630</v>
      </c>
      <c r="C295" s="44" t="s">
        <v>629</v>
      </c>
      <c r="D295" s="262">
        <v>318.83999999999997</v>
      </c>
      <c r="E295" s="262">
        <v>1837.61</v>
      </c>
      <c r="F295" s="190">
        <f t="shared" si="4"/>
        <v>576.34236607702917</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1280</v>
      </c>
      <c r="E298" s="263">
        <f>E299+E311+E344+E348</f>
        <v>0</v>
      </c>
      <c r="F298" s="190">
        <f t="shared" ref="F298:F329" si="5">IF(D298&lt;&gt;0,IF(E298/D298&gt;=100,"&gt;&gt;100",E298/D298*100),"-")</f>
        <v>0</v>
      </c>
    </row>
    <row r="299" spans="1:6" customFormat="1" ht="12.75" customHeight="1" x14ac:dyDescent="0.2">
      <c r="A299" s="189" t="s">
        <v>636</v>
      </c>
      <c r="B299" s="150" t="s">
        <v>637</v>
      </c>
      <c r="C299" s="44" t="s">
        <v>636</v>
      </c>
      <c r="D299" s="263">
        <f>D300+D304</f>
        <v>0</v>
      </c>
      <c r="E299" s="263">
        <f>E300+E304</f>
        <v>0</v>
      </c>
      <c r="F299" s="190" t="str">
        <f t="shared" si="5"/>
        <v>-</v>
      </c>
    </row>
    <row r="300" spans="1:6" customFormat="1" ht="24" customHeight="1" x14ac:dyDescent="0.2">
      <c r="A300" s="189" t="s">
        <v>638</v>
      </c>
      <c r="B300" s="150" t="s">
        <v>639</v>
      </c>
      <c r="C300" s="44" t="s">
        <v>638</v>
      </c>
      <c r="D300" s="263">
        <f>SUM(D301:D303)</f>
        <v>0</v>
      </c>
      <c r="E300" s="263">
        <f>SUM(E301:E303)</f>
        <v>0</v>
      </c>
      <c r="F300" s="190" t="str">
        <f t="shared" si="5"/>
        <v>-</v>
      </c>
    </row>
    <row r="301" spans="1:6" customFormat="1" ht="12.75" customHeight="1" x14ac:dyDescent="0.2">
      <c r="A301" s="189" t="s">
        <v>640</v>
      </c>
      <c r="B301" s="150" t="s">
        <v>641</v>
      </c>
      <c r="C301" s="44" t="s">
        <v>640</v>
      </c>
      <c r="D301" s="262">
        <v>0</v>
      </c>
      <c r="E301" s="262">
        <v>0</v>
      </c>
      <c r="F301" s="190" t="str">
        <f t="shared" si="5"/>
        <v>-</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1280</v>
      </c>
      <c r="E311" s="263">
        <f>E312+E317+E326+E331+E336+E339</f>
        <v>0</v>
      </c>
      <c r="F311" s="190">
        <f t="shared" si="5"/>
        <v>0</v>
      </c>
    </row>
    <row r="312" spans="1:6" customFormat="1" ht="12.75" customHeight="1" x14ac:dyDescent="0.2">
      <c r="A312" s="189" t="s">
        <v>662</v>
      </c>
      <c r="B312" s="150" t="s">
        <v>663</v>
      </c>
      <c r="C312" s="44" t="s">
        <v>662</v>
      </c>
      <c r="D312" s="263">
        <f>SUM(D313:D316)</f>
        <v>0</v>
      </c>
      <c r="E312" s="263">
        <f>SUM(E313:E316)</f>
        <v>0</v>
      </c>
      <c r="F312" s="190" t="str">
        <f t="shared" si="5"/>
        <v>-</v>
      </c>
    </row>
    <row r="313" spans="1:6" customFormat="1" ht="12.75" customHeight="1" x14ac:dyDescent="0.2">
      <c r="A313" s="189" t="s">
        <v>664</v>
      </c>
      <c r="B313" s="150" t="s">
        <v>665</v>
      </c>
      <c r="C313" s="44" t="s">
        <v>664</v>
      </c>
      <c r="D313" s="262">
        <v>0</v>
      </c>
      <c r="E313" s="262">
        <v>0</v>
      </c>
      <c r="F313" s="190" t="str">
        <f t="shared" si="5"/>
        <v>-</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1280</v>
      </c>
      <c r="E317" s="263">
        <f>SUM(E318:E325)</f>
        <v>0</v>
      </c>
      <c r="F317" s="190">
        <f t="shared" si="5"/>
        <v>0</v>
      </c>
    </row>
    <row r="318" spans="1:6" customFormat="1" ht="12.75" customHeight="1" x14ac:dyDescent="0.2">
      <c r="A318" s="189" t="s">
        <v>674</v>
      </c>
      <c r="B318" s="150" t="s">
        <v>675</v>
      </c>
      <c r="C318" s="44" t="s">
        <v>674</v>
      </c>
      <c r="D318" s="262">
        <v>1280</v>
      </c>
      <c r="E318" s="262">
        <v>0</v>
      </c>
      <c r="F318" s="190">
        <f t="shared" si="5"/>
        <v>0</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84605.74</v>
      </c>
      <c r="E350" s="263">
        <f>E351+E363+E396+E400+E402</f>
        <v>80189.929999999993</v>
      </c>
      <c r="F350" s="190">
        <f t="shared" si="6"/>
        <v>94.780720551584309</v>
      </c>
    </row>
    <row r="351" spans="1:6" customFormat="1" ht="12.75" customHeight="1" x14ac:dyDescent="0.2">
      <c r="A351" s="189" t="s">
        <v>740</v>
      </c>
      <c r="B351" s="150" t="s">
        <v>741</v>
      </c>
      <c r="C351" s="44" t="s">
        <v>740</v>
      </c>
      <c r="D351" s="263">
        <f>D352+D356</f>
        <v>6698.76</v>
      </c>
      <c r="E351" s="263">
        <f>E352+E356</f>
        <v>0</v>
      </c>
      <c r="F351" s="190">
        <f t="shared" si="6"/>
        <v>0</v>
      </c>
    </row>
    <row r="352" spans="1:6" customFormat="1" ht="12.75" customHeight="1" x14ac:dyDescent="0.2">
      <c r="A352" s="189" t="s">
        <v>742</v>
      </c>
      <c r="B352" s="150" t="s">
        <v>743</v>
      </c>
      <c r="C352" s="44" t="s">
        <v>742</v>
      </c>
      <c r="D352" s="263">
        <f>SUM(D353:D355)</f>
        <v>0</v>
      </c>
      <c r="E352" s="263">
        <f>SUM(E353:E355)</f>
        <v>0</v>
      </c>
      <c r="F352" s="190" t="str">
        <f t="shared" si="6"/>
        <v>-</v>
      </c>
    </row>
    <row r="353" spans="1:6" customFormat="1" ht="12.75" customHeight="1" x14ac:dyDescent="0.2">
      <c r="A353" s="189" t="s">
        <v>744</v>
      </c>
      <c r="B353" s="150" t="s">
        <v>641</v>
      </c>
      <c r="C353" s="44" t="s">
        <v>744</v>
      </c>
      <c r="D353" s="262">
        <v>0</v>
      </c>
      <c r="E353" s="262">
        <v>0</v>
      </c>
      <c r="F353" s="190" t="str">
        <f t="shared" si="6"/>
        <v>-</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6698.76</v>
      </c>
      <c r="E356" s="263">
        <f>SUM(E357:E362)</f>
        <v>0</v>
      </c>
      <c r="F356" s="190">
        <f t="shared" si="6"/>
        <v>0</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6698.76</v>
      </c>
      <c r="E359" s="262">
        <v>0</v>
      </c>
      <c r="F359" s="190">
        <f t="shared" si="6"/>
        <v>0</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52643.75</v>
      </c>
      <c r="E363" s="263">
        <f>E364+E369+E378+E383+E388+E391</f>
        <v>49189.929999999993</v>
      </c>
      <c r="F363" s="190">
        <f t="shared" si="7"/>
        <v>93.439259171316621</v>
      </c>
    </row>
    <row r="364" spans="1:6" customFormat="1" ht="12.75" customHeight="1" x14ac:dyDescent="0.2">
      <c r="A364" s="189" t="s">
        <v>758</v>
      </c>
      <c r="B364" s="150" t="s">
        <v>759</v>
      </c>
      <c r="C364" s="44" t="s">
        <v>758</v>
      </c>
      <c r="D364" s="263">
        <f>SUM(D365:D368)</f>
        <v>0</v>
      </c>
      <c r="E364" s="263">
        <f>SUM(E365:E368)</f>
        <v>0</v>
      </c>
      <c r="F364" s="190" t="str">
        <f t="shared" si="7"/>
        <v>-</v>
      </c>
    </row>
    <row r="365" spans="1:6" customFormat="1" ht="12.75" customHeight="1" x14ac:dyDescent="0.2">
      <c r="A365" s="189" t="s">
        <v>760</v>
      </c>
      <c r="B365" s="150" t="s">
        <v>665</v>
      </c>
      <c r="C365" s="44" t="s">
        <v>760</v>
      </c>
      <c r="D365" s="262">
        <v>0</v>
      </c>
      <c r="E365" s="262">
        <v>0</v>
      </c>
      <c r="F365" s="190" t="str">
        <f t="shared" si="7"/>
        <v>-</v>
      </c>
    </row>
    <row r="366" spans="1:6" customFormat="1" ht="12.75" customHeight="1" x14ac:dyDescent="0.2">
      <c r="A366" s="189" t="s">
        <v>761</v>
      </c>
      <c r="B366" s="150" t="s">
        <v>667</v>
      </c>
      <c r="C366" s="44" t="s">
        <v>761</v>
      </c>
      <c r="D366" s="262">
        <v>0</v>
      </c>
      <c r="E366" s="262">
        <v>0</v>
      </c>
      <c r="F366" s="190" t="str">
        <f t="shared" si="7"/>
        <v>-</v>
      </c>
    </row>
    <row r="367" spans="1:6" customFormat="1" ht="12.75" customHeight="1" x14ac:dyDescent="0.2">
      <c r="A367" s="189" t="s">
        <v>762</v>
      </c>
      <c r="B367" s="150" t="s">
        <v>669</v>
      </c>
      <c r="C367" s="44" t="s">
        <v>762</v>
      </c>
      <c r="D367" s="262">
        <v>0</v>
      </c>
      <c r="E367" s="262">
        <v>0</v>
      </c>
      <c r="F367" s="190" t="str">
        <f t="shared" si="7"/>
        <v>-</v>
      </c>
    </row>
    <row r="368" spans="1:6" customFormat="1" ht="12.75" customHeight="1" x14ac:dyDescent="0.2">
      <c r="A368" s="189" t="s">
        <v>763</v>
      </c>
      <c r="B368" s="150" t="s">
        <v>671</v>
      </c>
      <c r="C368" s="44" t="s">
        <v>763</v>
      </c>
      <c r="D368" s="262">
        <v>0</v>
      </c>
      <c r="E368" s="262">
        <v>0</v>
      </c>
      <c r="F368" s="190" t="str">
        <f t="shared" si="7"/>
        <v>-</v>
      </c>
    </row>
    <row r="369" spans="1:6" customFormat="1" ht="12.75" customHeight="1" x14ac:dyDescent="0.2">
      <c r="A369" s="189" t="s">
        <v>764</v>
      </c>
      <c r="B369" s="150" t="s">
        <v>765</v>
      </c>
      <c r="C369" s="44" t="s">
        <v>764</v>
      </c>
      <c r="D369" s="263">
        <f>SUM(D370:D377)</f>
        <v>16882.55</v>
      </c>
      <c r="E369" s="263">
        <f>SUM(E370:E377)</f>
        <v>26483.379999999997</v>
      </c>
      <c r="F369" s="190">
        <f t="shared" si="7"/>
        <v>156.86836408007082</v>
      </c>
    </row>
    <row r="370" spans="1:6" customFormat="1" ht="12.75" customHeight="1" x14ac:dyDescent="0.2">
      <c r="A370" s="189" t="s">
        <v>766</v>
      </c>
      <c r="B370" s="150" t="s">
        <v>675</v>
      </c>
      <c r="C370" s="44" t="s">
        <v>766</v>
      </c>
      <c r="D370" s="262">
        <v>10661.25</v>
      </c>
      <c r="E370" s="262">
        <v>10382.83</v>
      </c>
      <c r="F370" s="190">
        <f t="shared" si="7"/>
        <v>97.388486340719894</v>
      </c>
    </row>
    <row r="371" spans="1:6" customFormat="1" ht="12.75" customHeight="1" x14ac:dyDescent="0.2">
      <c r="A371" s="189" t="s">
        <v>767</v>
      </c>
      <c r="B371" s="150" t="s">
        <v>768</v>
      </c>
      <c r="C371" s="44" t="s">
        <v>767</v>
      </c>
      <c r="D371" s="262">
        <v>3223.8</v>
      </c>
      <c r="E371" s="262">
        <v>8268.0499999999993</v>
      </c>
      <c r="F371" s="190">
        <f t="shared" si="7"/>
        <v>256.46907376388111</v>
      </c>
    </row>
    <row r="372" spans="1:6" customFormat="1" ht="12.75" customHeight="1" x14ac:dyDescent="0.2">
      <c r="A372" s="189" t="s">
        <v>769</v>
      </c>
      <c r="B372" s="150" t="s">
        <v>679</v>
      </c>
      <c r="C372" s="44" t="s">
        <v>769</v>
      </c>
      <c r="D372" s="262">
        <v>0</v>
      </c>
      <c r="E372" s="262">
        <v>0</v>
      </c>
      <c r="F372" s="190" t="str">
        <f t="shared" si="7"/>
        <v>-</v>
      </c>
    </row>
    <row r="373" spans="1:6" customFormat="1" ht="12.75" customHeight="1" x14ac:dyDescent="0.2">
      <c r="A373" s="189" t="s">
        <v>770</v>
      </c>
      <c r="B373" s="150" t="s">
        <v>681</v>
      </c>
      <c r="C373" s="44" t="s">
        <v>770</v>
      </c>
      <c r="D373" s="262">
        <v>0</v>
      </c>
      <c r="E373" s="262">
        <v>0</v>
      </c>
      <c r="F373" s="190" t="str">
        <f t="shared" si="7"/>
        <v>-</v>
      </c>
    </row>
    <row r="374" spans="1:6" customFormat="1" ht="12.75" customHeight="1" x14ac:dyDescent="0.2">
      <c r="A374" s="189" t="s">
        <v>771</v>
      </c>
      <c r="B374" s="150" t="s">
        <v>683</v>
      </c>
      <c r="C374" s="44" t="s">
        <v>771</v>
      </c>
      <c r="D374" s="262">
        <v>0</v>
      </c>
      <c r="E374" s="262">
        <v>0</v>
      </c>
      <c r="F374" s="190" t="str">
        <f t="shared" si="7"/>
        <v>-</v>
      </c>
    </row>
    <row r="375" spans="1:6" customFormat="1" ht="12.75" customHeight="1" x14ac:dyDescent="0.2">
      <c r="A375" s="189" t="s">
        <v>772</v>
      </c>
      <c r="B375" s="150" t="s">
        <v>685</v>
      </c>
      <c r="C375" s="44" t="s">
        <v>772</v>
      </c>
      <c r="D375" s="262">
        <v>0</v>
      </c>
      <c r="E375" s="262">
        <v>0</v>
      </c>
      <c r="F375" s="190" t="str">
        <f t="shared" si="7"/>
        <v>-</v>
      </c>
    </row>
    <row r="376" spans="1:6" customFormat="1" ht="12.75" customHeight="1" x14ac:dyDescent="0.2">
      <c r="A376" s="189" t="s">
        <v>773</v>
      </c>
      <c r="B376" s="195" t="s">
        <v>687</v>
      </c>
      <c r="C376" s="44" t="s">
        <v>773</v>
      </c>
      <c r="D376" s="262">
        <v>2997.5</v>
      </c>
      <c r="E376" s="262">
        <v>7832.5</v>
      </c>
      <c r="F376" s="190">
        <f t="shared" si="7"/>
        <v>261.30108423686409</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0</v>
      </c>
      <c r="E378" s="263">
        <f>SUM(E379:E382)</f>
        <v>0</v>
      </c>
      <c r="F378" s="190" t="str">
        <f t="shared" si="7"/>
        <v>-</v>
      </c>
    </row>
    <row r="379" spans="1:6" customFormat="1" ht="12.75" customHeight="1" x14ac:dyDescent="0.2">
      <c r="A379" s="189" t="s">
        <v>777</v>
      </c>
      <c r="B379" s="150" t="s">
        <v>693</v>
      </c>
      <c r="C379" s="44" t="s">
        <v>777</v>
      </c>
      <c r="D379" s="262">
        <v>0</v>
      </c>
      <c r="E379" s="262">
        <v>0</v>
      </c>
      <c r="F379" s="190" t="str">
        <f t="shared" si="7"/>
        <v>-</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35761.199999999997</v>
      </c>
      <c r="E383" s="263">
        <f>SUM(E384:E387)</f>
        <v>22706.55</v>
      </c>
      <c r="F383" s="190">
        <f t="shared" si="7"/>
        <v>63.494933055937722</v>
      </c>
    </row>
    <row r="384" spans="1:6" customFormat="1" ht="12.75" customHeight="1" x14ac:dyDescent="0.2">
      <c r="A384" s="189" t="s">
        <v>783</v>
      </c>
      <c r="B384" s="150" t="s">
        <v>784</v>
      </c>
      <c r="C384" s="44" t="s">
        <v>783</v>
      </c>
      <c r="D384" s="262">
        <v>35761.199999999997</v>
      </c>
      <c r="E384" s="262">
        <v>22706.55</v>
      </c>
      <c r="F384" s="190">
        <f t="shared" si="7"/>
        <v>63.494933055937722</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0</v>
      </c>
      <c r="E391" s="263">
        <f>SUM(E392:E395)</f>
        <v>0</v>
      </c>
      <c r="F391" s="190" t="str">
        <f t="shared" si="7"/>
        <v>-</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0</v>
      </c>
      <c r="E393" s="262">
        <v>0</v>
      </c>
      <c r="F393" s="190" t="str">
        <f t="shared" si="7"/>
        <v>-</v>
      </c>
    </row>
    <row r="394" spans="1:6" customFormat="1" ht="12.75" customHeight="1" x14ac:dyDescent="0.2">
      <c r="A394" s="189" t="s">
        <v>797</v>
      </c>
      <c r="B394" s="150" t="s">
        <v>723</v>
      </c>
      <c r="C394" s="44" t="s">
        <v>797</v>
      </c>
      <c r="D394" s="262">
        <v>0</v>
      </c>
      <c r="E394" s="262">
        <v>0</v>
      </c>
      <c r="F394" s="190" t="str">
        <f t="shared" ref="F394:F418" si="8">IF(D394&lt;&gt;0,IF(E394/D394&gt;=100,"&gt;&gt;100",E394/D394*100),"-")</f>
        <v>-</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25263.23</v>
      </c>
      <c r="E402" s="263">
        <f>SUM(E403:E406)</f>
        <v>31000</v>
      </c>
      <c r="F402" s="190">
        <f t="shared" si="8"/>
        <v>122.70798310429822</v>
      </c>
    </row>
    <row r="403" spans="1:6" customFormat="1" ht="12.75" customHeight="1" x14ac:dyDescent="0.2">
      <c r="A403" s="189" t="s">
        <v>811</v>
      </c>
      <c r="B403" s="150" t="s">
        <v>812</v>
      </c>
      <c r="C403" s="44" t="s">
        <v>811</v>
      </c>
      <c r="D403" s="262">
        <v>0</v>
      </c>
      <c r="E403" s="262">
        <v>31000</v>
      </c>
      <c r="F403" s="190" t="str">
        <f t="shared" si="8"/>
        <v>-</v>
      </c>
    </row>
    <row r="404" spans="1:6" customFormat="1" ht="12.75" customHeight="1" x14ac:dyDescent="0.2">
      <c r="A404" s="189" t="s">
        <v>813</v>
      </c>
      <c r="B404" s="150" t="s">
        <v>814</v>
      </c>
      <c r="C404" s="44" t="s">
        <v>813</v>
      </c>
      <c r="D404" s="262">
        <v>25263.23</v>
      </c>
      <c r="E404" s="262">
        <v>0</v>
      </c>
      <c r="F404" s="190">
        <f t="shared" si="8"/>
        <v>0</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83325.740000000005</v>
      </c>
      <c r="E408" s="263">
        <f>IF(E350&gt;=E298,E350-E298,0)</f>
        <v>80189.929999999993</v>
      </c>
      <c r="F408" s="190">
        <f t="shared" si="8"/>
        <v>96.236685086745084</v>
      </c>
    </row>
    <row r="409" spans="1:6" customFormat="1" ht="12.75" customHeight="1" x14ac:dyDescent="0.2">
      <c r="A409" s="189" t="s">
        <v>823</v>
      </c>
      <c r="B409" s="150" t="s">
        <v>824</v>
      </c>
      <c r="C409" s="44" t="s">
        <v>823</v>
      </c>
      <c r="D409" s="262">
        <v>0</v>
      </c>
      <c r="E409" s="262">
        <v>0</v>
      </c>
      <c r="F409" s="190" t="str">
        <f t="shared" si="8"/>
        <v>-</v>
      </c>
    </row>
    <row r="410" spans="1:6" customFormat="1" ht="12.75" customHeight="1" x14ac:dyDescent="0.2">
      <c r="A410" s="189" t="s">
        <v>825</v>
      </c>
      <c r="B410" s="150" t="s">
        <v>826</v>
      </c>
      <c r="C410" s="44" t="s">
        <v>825</v>
      </c>
      <c r="D410" s="262">
        <v>0</v>
      </c>
      <c r="E410" s="262">
        <v>0</v>
      </c>
      <c r="F410" s="190" t="str">
        <f t="shared" si="8"/>
        <v>-</v>
      </c>
    </row>
    <row r="411" spans="1:6" customFormat="1" ht="12.75" customHeight="1" x14ac:dyDescent="0.2">
      <c r="A411" s="189" t="s">
        <v>827</v>
      </c>
      <c r="B411" s="150" t="s">
        <v>828</v>
      </c>
      <c r="C411" s="44" t="s">
        <v>827</v>
      </c>
      <c r="D411" s="262">
        <v>0</v>
      </c>
      <c r="E411" s="262">
        <v>0</v>
      </c>
      <c r="F411" s="190" t="str">
        <f t="shared" si="8"/>
        <v>-</v>
      </c>
    </row>
    <row r="412" spans="1:6" customFormat="1" ht="12.75" customHeight="1" x14ac:dyDescent="0.2">
      <c r="A412" s="189"/>
      <c r="B412" s="150" t="s">
        <v>829</v>
      </c>
      <c r="C412" s="44" t="s">
        <v>830</v>
      </c>
      <c r="D412" s="263">
        <f>D6+D298</f>
        <v>940533.51</v>
      </c>
      <c r="E412" s="263">
        <f>E6+E298</f>
        <v>1088890</v>
      </c>
      <c r="F412" s="190">
        <f t="shared" si="8"/>
        <v>115.77365276437625</v>
      </c>
    </row>
    <row r="413" spans="1:6" customFormat="1" ht="12.75" customHeight="1" x14ac:dyDescent="0.2">
      <c r="A413" s="189"/>
      <c r="B413" s="150" t="s">
        <v>831</v>
      </c>
      <c r="C413" s="44" t="s">
        <v>832</v>
      </c>
      <c r="D413" s="263">
        <f>D289+D350</f>
        <v>917115.64</v>
      </c>
      <c r="E413" s="263">
        <f>E289+E350</f>
        <v>1072632.8600000001</v>
      </c>
      <c r="F413" s="190">
        <f t="shared" si="8"/>
        <v>116.95720945288863</v>
      </c>
    </row>
    <row r="414" spans="1:6" customFormat="1" ht="12.75" customHeight="1" x14ac:dyDescent="0.2">
      <c r="A414" s="189"/>
      <c r="B414" s="150" t="s">
        <v>833</v>
      </c>
      <c r="C414" s="44" t="s">
        <v>834</v>
      </c>
      <c r="D414" s="263">
        <f>IF(D412&gt;=D413,D412-D413,0)</f>
        <v>23417.869999999995</v>
      </c>
      <c r="E414" s="263">
        <f>IF(E412&gt;=E413,E412-E413,0)</f>
        <v>16257.139999999898</v>
      </c>
      <c r="F414" s="190">
        <f t="shared" si="8"/>
        <v>69.421941448987042</v>
      </c>
    </row>
    <row r="415" spans="1:6" customFormat="1" ht="12.75" customHeight="1" x14ac:dyDescent="0.2">
      <c r="A415" s="189"/>
      <c r="B415" s="150" t="s">
        <v>835</v>
      </c>
      <c r="C415" s="44" t="s">
        <v>836</v>
      </c>
      <c r="D415" s="263">
        <f>IF(D413&gt;=D412,D413-D412,0)</f>
        <v>0</v>
      </c>
      <c r="E415" s="263">
        <f>IF(E413&gt;=E412,E413-E412,0)</f>
        <v>0</v>
      </c>
      <c r="F415" s="190" t="str">
        <f t="shared" si="8"/>
        <v>-</v>
      </c>
    </row>
    <row r="416" spans="1:6" customFormat="1" ht="12.75" customHeight="1" x14ac:dyDescent="0.2">
      <c r="A416" s="201" t="s">
        <v>837</v>
      </c>
      <c r="B416" s="195" t="s">
        <v>838</v>
      </c>
      <c r="C416" s="46" t="s">
        <v>839</v>
      </c>
      <c r="D416" s="263">
        <f>IF(D292-D293+D409-D410&gt;=0,D292-D293+D409-D410,0)</f>
        <v>6870.07</v>
      </c>
      <c r="E416" s="263">
        <f>IF(E292-E293+E409-E410&gt;=0,E292-E293+E409-E410,0)</f>
        <v>30287.94</v>
      </c>
      <c r="F416" s="190">
        <f t="shared" si="8"/>
        <v>440.86799697819669</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318.83999999999997</v>
      </c>
      <c r="E418" s="266">
        <f>E294+E411</f>
        <v>1837.61</v>
      </c>
      <c r="F418" s="200">
        <f t="shared" si="8"/>
        <v>576.34236607702917</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2">
        <v>0</v>
      </c>
      <c r="E496" s="262">
        <v>0</v>
      </c>
      <c r="F496" s="190" t="str">
        <f t="shared" si="10"/>
        <v>-</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0</v>
      </c>
      <c r="E528" s="263">
        <f>E529+E567+E580+E593+E625</f>
        <v>0</v>
      </c>
      <c r="F528" s="190" t="str">
        <f t="shared" si="10"/>
        <v>-</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0</v>
      </c>
      <c r="E593" s="263">
        <f>E594+E599+E603+E605+E612+E617</f>
        <v>0</v>
      </c>
      <c r="F593" s="190" t="str">
        <f t="shared" si="11"/>
        <v>-</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2">
        <v>0</v>
      </c>
      <c r="E606" s="262">
        <v>0</v>
      </c>
      <c r="F606" s="190" t="str">
        <f t="shared" si="11"/>
        <v>-</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0</v>
      </c>
      <c r="E635" s="263">
        <f>IF(E420-E528&gt;=0,E420-E528,0)</f>
        <v>0</v>
      </c>
      <c r="F635" s="190" t="str">
        <f t="shared" si="12"/>
        <v>-</v>
      </c>
    </row>
    <row r="636" spans="1:6" customFormat="1" ht="12.75" customHeight="1" x14ac:dyDescent="0.2">
      <c r="A636" s="189"/>
      <c r="B636" s="150" t="s">
        <v>1269</v>
      </c>
      <c r="C636" s="44" t="s">
        <v>1270</v>
      </c>
      <c r="D636" s="263">
        <f>IF(D528-D420&gt;=0,D528-D420,0)</f>
        <v>0</v>
      </c>
      <c r="E636" s="263">
        <f>IF(E528-E420&gt;=0,E528-E420,0)</f>
        <v>0</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940533.51</v>
      </c>
      <c r="E639" s="263">
        <f>E412+E420</f>
        <v>1088890</v>
      </c>
      <c r="F639" s="190">
        <f t="shared" si="12"/>
        <v>115.77365276437625</v>
      </c>
    </row>
    <row r="640" spans="1:6" customFormat="1" ht="12.75" customHeight="1" x14ac:dyDescent="0.2">
      <c r="A640" s="189"/>
      <c r="B640" s="150" t="s">
        <v>1277</v>
      </c>
      <c r="C640" s="44" t="s">
        <v>1278</v>
      </c>
      <c r="D640" s="263">
        <f>D413+D528</f>
        <v>917115.64</v>
      </c>
      <c r="E640" s="263">
        <f>E413+E528</f>
        <v>1072632.8600000001</v>
      </c>
      <c r="F640" s="190">
        <f t="shared" si="12"/>
        <v>116.95720945288863</v>
      </c>
    </row>
    <row r="641" spans="1:6" customFormat="1" ht="12.75" customHeight="1" x14ac:dyDescent="0.2">
      <c r="A641" s="189"/>
      <c r="B641" s="150" t="s">
        <v>1279</v>
      </c>
      <c r="C641" s="44" t="s">
        <v>1280</v>
      </c>
      <c r="D641" s="263">
        <f>IF(D639&gt;=D640,D639-D640,0)</f>
        <v>23417.869999999995</v>
      </c>
      <c r="E641" s="263">
        <f>IF(E639&gt;=E640,E639-E640,0)</f>
        <v>16257.139999999898</v>
      </c>
      <c r="F641" s="190">
        <f t="shared" si="12"/>
        <v>69.421941448987042</v>
      </c>
    </row>
    <row r="642" spans="1:6" customFormat="1" ht="12.75" customHeight="1" x14ac:dyDescent="0.2">
      <c r="A642" s="189"/>
      <c r="B642" s="150" t="s">
        <v>1281</v>
      </c>
      <c r="C642" s="44" t="s">
        <v>1282</v>
      </c>
      <c r="D642" s="263">
        <f>IF(D640&gt;=D639,D640-D639,0)</f>
        <v>0</v>
      </c>
      <c r="E642" s="263">
        <f>IF(E640&gt;=E639,E640-E639,0)</f>
        <v>0</v>
      </c>
      <c r="F642" s="190" t="str">
        <f t="shared" si="12"/>
        <v>-</v>
      </c>
    </row>
    <row r="643" spans="1:6" customFormat="1" ht="24" customHeight="1" x14ac:dyDescent="0.2">
      <c r="A643" s="201" t="s">
        <v>1283</v>
      </c>
      <c r="B643" s="150" t="s">
        <v>1284</v>
      </c>
      <c r="C643" s="46" t="s">
        <v>1283</v>
      </c>
      <c r="D643" s="263">
        <f>IF(D416-D417+D637-D638&gt;=0,D416-D417+D637-D638,0)</f>
        <v>6870.07</v>
      </c>
      <c r="E643" s="263">
        <f>IF(E416-E417+E637-E638&gt;=0,E416-E417+E637-E638,0)</f>
        <v>30287.94</v>
      </c>
      <c r="F643" s="190">
        <f t="shared" si="12"/>
        <v>440.86799697819669</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30287.939999999995</v>
      </c>
      <c r="E645" s="263">
        <f>IF(E641+E643-E642-E644&gt;=0,E641+E643-E642-E644,0)</f>
        <v>46545.0799999999</v>
      </c>
      <c r="F645" s="190">
        <f t="shared" si="12"/>
        <v>153.6752912215222</v>
      </c>
    </row>
    <row r="646" spans="1:6" customFormat="1" ht="24" customHeight="1" x14ac:dyDescent="0.2">
      <c r="A646" s="189"/>
      <c r="B646" s="150" t="s">
        <v>1289</v>
      </c>
      <c r="C646" s="44" t="s">
        <v>1290</v>
      </c>
      <c r="D646" s="263">
        <f>IF(D642+D644-D641-D643&gt;=0,D642+D644-D641-D643,0)</f>
        <v>0</v>
      </c>
      <c r="E646" s="263">
        <f>IF(E642+E644-E641-E643&gt;=0,E642+E644-E641-E643,0)</f>
        <v>0</v>
      </c>
      <c r="F646" s="190" t="str">
        <f t="shared" si="12"/>
        <v>-</v>
      </c>
    </row>
    <row r="647" spans="1:6" customFormat="1" ht="24" customHeight="1" x14ac:dyDescent="0.2">
      <c r="A647" s="198" t="s">
        <v>1291</v>
      </c>
      <c r="B647" s="199" t="s">
        <v>1292</v>
      </c>
      <c r="C647" s="45" t="s">
        <v>1291</v>
      </c>
      <c r="D647" s="264">
        <v>54391.01</v>
      </c>
      <c r="E647" s="264">
        <v>90452.75</v>
      </c>
      <c r="F647" s="200">
        <f t="shared" si="12"/>
        <v>166.3009199498226</v>
      </c>
    </row>
    <row r="648" spans="1:6" s="50" customFormat="1" ht="20.100000000000001" customHeight="1" x14ac:dyDescent="0.2">
      <c r="A648" s="327" t="s">
        <v>1293</v>
      </c>
      <c r="B648" s="328"/>
      <c r="C648" s="2"/>
      <c r="D648" s="265"/>
      <c r="E648" s="265"/>
      <c r="F648" s="194"/>
    </row>
    <row r="649" spans="1:6" customFormat="1" ht="12.75" customHeight="1" x14ac:dyDescent="0.2">
      <c r="A649" s="189" t="s">
        <v>49</v>
      </c>
      <c r="B649" s="150" t="s">
        <v>1294</v>
      </c>
      <c r="C649" s="44" t="s">
        <v>1295</v>
      </c>
      <c r="D649" s="262">
        <v>17000.29</v>
      </c>
      <c r="E649" s="262">
        <v>37347.15</v>
      </c>
      <c r="F649" s="190">
        <f t="shared" ref="F649:F712" si="13">IF(D649&lt;&gt;0,IF(E649/D649&gt;=100,"&gt;&gt;100",E649/D649*100),"-")</f>
        <v>219.68537007309874</v>
      </c>
    </row>
    <row r="650" spans="1:6" customFormat="1" ht="12.75" customHeight="1" x14ac:dyDescent="0.2">
      <c r="A650" s="189" t="s">
        <v>1296</v>
      </c>
      <c r="B650" s="150" t="s">
        <v>1297</v>
      </c>
      <c r="C650" s="44" t="s">
        <v>1296</v>
      </c>
      <c r="D650" s="262">
        <v>368296.89</v>
      </c>
      <c r="E650" s="262">
        <v>335910.97</v>
      </c>
      <c r="F650" s="190">
        <f t="shared" si="13"/>
        <v>91.206572501874774</v>
      </c>
    </row>
    <row r="651" spans="1:6" customFormat="1" ht="12.75" customHeight="1" x14ac:dyDescent="0.2">
      <c r="A651" s="189" t="s">
        <v>1298</v>
      </c>
      <c r="B651" s="150" t="s">
        <v>1299</v>
      </c>
      <c r="C651" s="44" t="s">
        <v>1298</v>
      </c>
      <c r="D651" s="262">
        <v>347950.03</v>
      </c>
      <c r="E651" s="262">
        <v>321201.09000000003</v>
      </c>
      <c r="F651" s="190">
        <f t="shared" si="13"/>
        <v>92.312419113744582</v>
      </c>
    </row>
    <row r="652" spans="1:6" customFormat="1" ht="24" customHeight="1" x14ac:dyDescent="0.2">
      <c r="A652" s="189" t="s">
        <v>49</v>
      </c>
      <c r="B652" s="150" t="s">
        <v>1300</v>
      </c>
      <c r="C652" s="44" t="s">
        <v>1301</v>
      </c>
      <c r="D652" s="263">
        <f>+D649+D650-D651</f>
        <v>37347.149999999965</v>
      </c>
      <c r="E652" s="263">
        <f>+E649+E650-E651</f>
        <v>52057.02999999997</v>
      </c>
      <c r="F652" s="190">
        <f t="shared" si="13"/>
        <v>139.38688762060832</v>
      </c>
    </row>
    <row r="653" spans="1:6" customFormat="1" ht="24" customHeight="1" x14ac:dyDescent="0.2">
      <c r="A653" s="189"/>
      <c r="B653" s="150" t="s">
        <v>1302</v>
      </c>
      <c r="C653" s="44" t="s">
        <v>1303</v>
      </c>
      <c r="D653" s="202">
        <v>0</v>
      </c>
      <c r="E653" s="202">
        <v>0</v>
      </c>
      <c r="F653" s="190" t="str">
        <f t="shared" si="13"/>
        <v>-</v>
      </c>
    </row>
    <row r="654" spans="1:6" customFormat="1" ht="24" customHeight="1" x14ac:dyDescent="0.2">
      <c r="A654" s="189"/>
      <c r="B654" s="150" t="s">
        <v>1304</v>
      </c>
      <c r="C654" s="44" t="s">
        <v>1305</v>
      </c>
      <c r="D654" s="202">
        <v>29</v>
      </c>
      <c r="E654" s="202">
        <v>30</v>
      </c>
      <c r="F654" s="190">
        <f t="shared" si="13"/>
        <v>103.44827586206897</v>
      </c>
    </row>
    <row r="655" spans="1:6" customFormat="1" ht="12.75" customHeight="1" x14ac:dyDescent="0.2">
      <c r="A655" s="189"/>
      <c r="B655" s="150" t="s">
        <v>1306</v>
      </c>
      <c r="C655" s="44" t="s">
        <v>1307</v>
      </c>
      <c r="D655" s="202">
        <v>0</v>
      </c>
      <c r="E655" s="202">
        <v>0</v>
      </c>
      <c r="F655" s="190" t="str">
        <f t="shared" si="13"/>
        <v>-</v>
      </c>
    </row>
    <row r="656" spans="1:6" customFormat="1" ht="12.75" customHeight="1" x14ac:dyDescent="0.2">
      <c r="A656" s="189"/>
      <c r="B656" s="150" t="s">
        <v>1308</v>
      </c>
      <c r="C656" s="44" t="s">
        <v>1309</v>
      </c>
      <c r="D656" s="202">
        <v>28</v>
      </c>
      <c r="E656" s="202">
        <v>29</v>
      </c>
      <c r="F656" s="190">
        <f t="shared" si="13"/>
        <v>103.57142857142858</v>
      </c>
    </row>
    <row r="657" spans="1:6" customFormat="1" ht="24" customHeight="1" x14ac:dyDescent="0.2">
      <c r="A657" s="189" t="s">
        <v>1310</v>
      </c>
      <c r="B657" s="150" t="s">
        <v>1311</v>
      </c>
      <c r="C657" s="44" t="s">
        <v>1312</v>
      </c>
      <c r="D657" s="262">
        <v>0</v>
      </c>
      <c r="E657" s="262">
        <v>0</v>
      </c>
      <c r="F657" s="190" t="str">
        <f t="shared" si="13"/>
        <v>-</v>
      </c>
    </row>
    <row r="658" spans="1:6" customFormat="1" ht="12.75" customHeight="1" x14ac:dyDescent="0.2">
      <c r="A658" s="189" t="s">
        <v>1313</v>
      </c>
      <c r="B658" s="150" t="s">
        <v>1314</v>
      </c>
      <c r="C658" s="44" t="s">
        <v>1313</v>
      </c>
      <c r="D658" s="262">
        <v>0</v>
      </c>
      <c r="E658" s="262">
        <v>0</v>
      </c>
      <c r="F658" s="190" t="str">
        <f t="shared" si="13"/>
        <v>-</v>
      </c>
    </row>
    <row r="659" spans="1:6" customFormat="1" ht="12.75" customHeight="1" x14ac:dyDescent="0.2">
      <c r="A659" s="189" t="s">
        <v>1315</v>
      </c>
      <c r="B659" s="150" t="s">
        <v>1316</v>
      </c>
      <c r="C659" s="44" t="s">
        <v>1315</v>
      </c>
      <c r="D659" s="262">
        <v>0</v>
      </c>
      <c r="E659" s="262">
        <v>0</v>
      </c>
      <c r="F659" s="190" t="str">
        <f t="shared" si="13"/>
        <v>-</v>
      </c>
    </row>
    <row r="660" spans="1:6" customFormat="1" ht="12.75" customHeight="1" x14ac:dyDescent="0.2">
      <c r="A660" s="189" t="s">
        <v>1317</v>
      </c>
      <c r="B660" s="150" t="s">
        <v>1318</v>
      </c>
      <c r="C660" s="44" t="s">
        <v>1317</v>
      </c>
      <c r="D660" s="262">
        <v>0</v>
      </c>
      <c r="E660" s="262">
        <v>0</v>
      </c>
      <c r="F660" s="190" t="str">
        <f t="shared" si="13"/>
        <v>-</v>
      </c>
    </row>
    <row r="661" spans="1:6" customFormat="1" ht="12.75" customHeight="1" x14ac:dyDescent="0.2">
      <c r="A661" s="189" t="s">
        <v>1319</v>
      </c>
      <c r="B661" s="150" t="s">
        <v>1320</v>
      </c>
      <c r="C661" s="44" t="s">
        <v>1319</v>
      </c>
      <c r="D661" s="262">
        <v>0</v>
      </c>
      <c r="E661" s="262">
        <v>0</v>
      </c>
      <c r="F661" s="190" t="str">
        <f t="shared" si="13"/>
        <v>-</v>
      </c>
    </row>
    <row r="662" spans="1:6" customFormat="1" ht="12.75" customHeight="1" x14ac:dyDescent="0.2">
      <c r="A662" s="189" t="s">
        <v>1321</v>
      </c>
      <c r="B662" s="150" t="s">
        <v>1322</v>
      </c>
      <c r="C662" s="44" t="s">
        <v>1321</v>
      </c>
      <c r="D662" s="262">
        <v>0</v>
      </c>
      <c r="E662" s="262">
        <v>0</v>
      </c>
      <c r="F662" s="190" t="str">
        <f t="shared" si="13"/>
        <v>-</v>
      </c>
    </row>
    <row r="663" spans="1:6" customFormat="1" ht="12.75" customHeight="1" x14ac:dyDescent="0.2">
      <c r="A663" s="189" t="s">
        <v>1323</v>
      </c>
      <c r="B663" s="150" t="s">
        <v>1324</v>
      </c>
      <c r="C663" s="44" t="s">
        <v>1323</v>
      </c>
      <c r="D663" s="262">
        <v>0</v>
      </c>
      <c r="E663" s="262">
        <v>0</v>
      </c>
      <c r="F663" s="190" t="str">
        <f t="shared" si="13"/>
        <v>-</v>
      </c>
    </row>
    <row r="664" spans="1:6" customFormat="1" ht="12.75" customHeight="1" x14ac:dyDescent="0.2">
      <c r="A664" s="189" t="s">
        <v>1325</v>
      </c>
      <c r="B664" s="150" t="s">
        <v>1326</v>
      </c>
      <c r="C664" s="44" t="s">
        <v>1325</v>
      </c>
      <c r="D664" s="262">
        <v>0</v>
      </c>
      <c r="E664" s="262">
        <v>0</v>
      </c>
      <c r="F664" s="190" t="str">
        <f t="shared" si="13"/>
        <v>-</v>
      </c>
    </row>
    <row r="665" spans="1:6" customFormat="1" ht="12.75" customHeight="1" x14ac:dyDescent="0.2">
      <c r="A665" s="189" t="s">
        <v>1327</v>
      </c>
      <c r="B665" s="150" t="s">
        <v>1328</v>
      </c>
      <c r="C665" s="44" t="s">
        <v>1327</v>
      </c>
      <c r="D665" s="262">
        <v>0</v>
      </c>
      <c r="E665" s="262">
        <v>0</v>
      </c>
      <c r="F665" s="190" t="str">
        <f t="shared" si="13"/>
        <v>-</v>
      </c>
    </row>
    <row r="666" spans="1:6" customFormat="1" ht="12.75" customHeight="1" x14ac:dyDescent="0.2">
      <c r="A666" s="189" t="s">
        <v>1329</v>
      </c>
      <c r="B666" s="150" t="s">
        <v>1330</v>
      </c>
      <c r="C666" s="44" t="s">
        <v>1329</v>
      </c>
      <c r="D666" s="262">
        <v>0</v>
      </c>
      <c r="E666" s="262">
        <v>0</v>
      </c>
      <c r="F666" s="190" t="str">
        <f t="shared" si="13"/>
        <v>-</v>
      </c>
    </row>
    <row r="667" spans="1:6" customFormat="1" ht="12.75" customHeight="1" x14ac:dyDescent="0.2">
      <c r="A667" s="189" t="s">
        <v>1331</v>
      </c>
      <c r="B667" s="150" t="s">
        <v>1332</v>
      </c>
      <c r="C667" s="44" t="s">
        <v>1331</v>
      </c>
      <c r="D667" s="262">
        <v>0</v>
      </c>
      <c r="E667" s="262">
        <v>0</v>
      </c>
      <c r="F667" s="190" t="str">
        <f t="shared" si="13"/>
        <v>-</v>
      </c>
    </row>
    <row r="668" spans="1:6" customFormat="1" ht="12.75" customHeight="1" x14ac:dyDescent="0.2">
      <c r="A668" s="189" t="s">
        <v>1333</v>
      </c>
      <c r="B668" s="150" t="s">
        <v>1334</v>
      </c>
      <c r="C668" s="44" t="s">
        <v>1333</v>
      </c>
      <c r="D668" s="262">
        <v>0</v>
      </c>
      <c r="E668" s="262">
        <v>0</v>
      </c>
      <c r="F668" s="190" t="str">
        <f t="shared" si="13"/>
        <v>-</v>
      </c>
    </row>
    <row r="669" spans="1:6" customFormat="1" ht="12.75" customHeight="1" x14ac:dyDescent="0.2">
      <c r="A669" s="189" t="s">
        <v>1335</v>
      </c>
      <c r="B669" s="150" t="s">
        <v>1336</v>
      </c>
      <c r="C669" s="44" t="s">
        <v>1335</v>
      </c>
      <c r="D669" s="262">
        <v>0</v>
      </c>
      <c r="E669" s="262">
        <v>0</v>
      </c>
      <c r="F669" s="190" t="str">
        <f t="shared" si="13"/>
        <v>-</v>
      </c>
    </row>
    <row r="670" spans="1:6" customFormat="1" ht="12.75" customHeight="1" x14ac:dyDescent="0.2">
      <c r="A670" s="189" t="s">
        <v>1337</v>
      </c>
      <c r="B670" s="150" t="s">
        <v>1338</v>
      </c>
      <c r="C670" s="44" t="s">
        <v>1337</v>
      </c>
      <c r="D670" s="262">
        <v>0</v>
      </c>
      <c r="E670" s="262">
        <v>0</v>
      </c>
      <c r="F670" s="190" t="str">
        <f t="shared" si="13"/>
        <v>-</v>
      </c>
    </row>
    <row r="671" spans="1:6" customFormat="1" ht="24" customHeight="1" x14ac:dyDescent="0.2">
      <c r="A671" s="189" t="s">
        <v>1339</v>
      </c>
      <c r="B671" s="195" t="s">
        <v>1340</v>
      </c>
      <c r="C671" s="44" t="s">
        <v>1339</v>
      </c>
      <c r="D671" s="262">
        <v>0</v>
      </c>
      <c r="E671" s="262">
        <v>0</v>
      </c>
      <c r="F671" s="190" t="str">
        <f t="shared" si="13"/>
        <v>-</v>
      </c>
    </row>
    <row r="672" spans="1:6" customFormat="1" ht="12.75" customHeight="1" x14ac:dyDescent="0.2">
      <c r="A672" s="189" t="s">
        <v>1341</v>
      </c>
      <c r="B672" s="150" t="s">
        <v>1342</v>
      </c>
      <c r="C672" s="44" t="s">
        <v>1341</v>
      </c>
      <c r="D672" s="262">
        <v>0</v>
      </c>
      <c r="E672" s="262">
        <v>0</v>
      </c>
      <c r="F672" s="190" t="str">
        <f t="shared" si="13"/>
        <v>-</v>
      </c>
    </row>
    <row r="673" spans="1:6" customFormat="1" ht="12.75" customHeight="1" x14ac:dyDescent="0.2">
      <c r="A673" s="189" t="s">
        <v>1343</v>
      </c>
      <c r="B673" s="150" t="s">
        <v>1344</v>
      </c>
      <c r="C673" s="44" t="s">
        <v>1343</v>
      </c>
      <c r="D673" s="262">
        <v>0</v>
      </c>
      <c r="E673" s="262">
        <v>0</v>
      </c>
      <c r="F673" s="190" t="str">
        <f t="shared" si="13"/>
        <v>-</v>
      </c>
    </row>
    <row r="674" spans="1:6" customFormat="1" ht="24" customHeight="1" x14ac:dyDescent="0.2">
      <c r="A674" s="189" t="s">
        <v>1345</v>
      </c>
      <c r="B674" s="195" t="s">
        <v>1346</v>
      </c>
      <c r="C674" s="44" t="s">
        <v>1345</v>
      </c>
      <c r="D674" s="262">
        <v>0</v>
      </c>
      <c r="E674" s="262">
        <v>0</v>
      </c>
      <c r="F674" s="190" t="str">
        <f t="shared" si="13"/>
        <v>-</v>
      </c>
    </row>
    <row r="675" spans="1:6" customFormat="1" ht="24" customHeight="1" x14ac:dyDescent="0.2">
      <c r="A675" s="189" t="s">
        <v>1347</v>
      </c>
      <c r="B675" s="195" t="s">
        <v>1348</v>
      </c>
      <c r="C675" s="44" t="s">
        <v>1347</v>
      </c>
      <c r="D675" s="262">
        <v>0</v>
      </c>
      <c r="E675" s="262">
        <v>0</v>
      </c>
      <c r="F675" s="190" t="str">
        <f t="shared" si="13"/>
        <v>-</v>
      </c>
    </row>
    <row r="676" spans="1:6" customFormat="1" ht="24" customHeight="1" x14ac:dyDescent="0.2">
      <c r="A676" s="189" t="s">
        <v>1349</v>
      </c>
      <c r="B676" s="195" t="s">
        <v>1350</v>
      </c>
      <c r="C676" s="44" t="s">
        <v>1349</v>
      </c>
      <c r="D676" s="262">
        <v>4778.0200000000004</v>
      </c>
      <c r="E676" s="262">
        <v>4800</v>
      </c>
      <c r="F676" s="190">
        <f t="shared" si="13"/>
        <v>100.460023189522</v>
      </c>
    </row>
    <row r="677" spans="1:6" customFormat="1" ht="24" customHeight="1" x14ac:dyDescent="0.2">
      <c r="A677" s="189" t="s">
        <v>1351</v>
      </c>
      <c r="B677" s="195" t="s">
        <v>1352</v>
      </c>
      <c r="C677" s="44" t="s">
        <v>1351</v>
      </c>
      <c r="D677" s="262">
        <v>0</v>
      </c>
      <c r="E677" s="262">
        <v>0</v>
      </c>
      <c r="F677" s="190" t="str">
        <f t="shared" si="13"/>
        <v>-</v>
      </c>
    </row>
    <row r="678" spans="1:6" customFormat="1" ht="24" customHeight="1" x14ac:dyDescent="0.2">
      <c r="A678" s="189" t="s">
        <v>1353</v>
      </c>
      <c r="B678" s="195" t="s">
        <v>1354</v>
      </c>
      <c r="C678" s="44" t="s">
        <v>1353</v>
      </c>
      <c r="D678" s="262">
        <v>0</v>
      </c>
      <c r="E678" s="262">
        <v>0</v>
      </c>
      <c r="F678" s="190" t="str">
        <f t="shared" si="13"/>
        <v>-</v>
      </c>
    </row>
    <row r="679" spans="1:6" customFormat="1" ht="12.75" customHeight="1" x14ac:dyDescent="0.2">
      <c r="A679" s="189" t="s">
        <v>1355</v>
      </c>
      <c r="B679" s="195" t="s">
        <v>1356</v>
      </c>
      <c r="C679" s="44" t="s">
        <v>1355</v>
      </c>
      <c r="D679" s="262">
        <v>0</v>
      </c>
      <c r="E679" s="262">
        <v>0</v>
      </c>
      <c r="F679" s="190" t="str">
        <f t="shared" si="13"/>
        <v>-</v>
      </c>
    </row>
    <row r="680" spans="1:6" customFormat="1" ht="12.75" customHeight="1" x14ac:dyDescent="0.2">
      <c r="A680" s="189" t="s">
        <v>1357</v>
      </c>
      <c r="B680" s="195" t="s">
        <v>1358</v>
      </c>
      <c r="C680" s="44" t="s">
        <v>1357</v>
      </c>
      <c r="D680" s="262">
        <v>0</v>
      </c>
      <c r="E680" s="262">
        <v>0</v>
      </c>
      <c r="F680" s="190" t="str">
        <f t="shared" si="13"/>
        <v>-</v>
      </c>
    </row>
    <row r="681" spans="1:6" customFormat="1" ht="12.75" customHeight="1" x14ac:dyDescent="0.2">
      <c r="A681" s="189" t="s">
        <v>1359</v>
      </c>
      <c r="B681" s="195" t="s">
        <v>1360</v>
      </c>
      <c r="C681" s="44" t="s">
        <v>1359</v>
      </c>
      <c r="D681" s="262">
        <v>0</v>
      </c>
      <c r="E681" s="262">
        <v>0</v>
      </c>
      <c r="F681" s="190" t="str">
        <f t="shared" si="13"/>
        <v>-</v>
      </c>
    </row>
    <row r="682" spans="1:6" customFormat="1" ht="12.75" customHeight="1" x14ac:dyDescent="0.2">
      <c r="A682" s="189" t="s">
        <v>1361</v>
      </c>
      <c r="B682" s="195" t="s">
        <v>1362</v>
      </c>
      <c r="C682" s="44" t="s">
        <v>1361</v>
      </c>
      <c r="D682" s="262">
        <v>0</v>
      </c>
      <c r="E682" s="262">
        <v>0</v>
      </c>
      <c r="F682" s="190" t="str">
        <f t="shared" si="13"/>
        <v>-</v>
      </c>
    </row>
    <row r="683" spans="1:6" customFormat="1" ht="12.75" customHeight="1" x14ac:dyDescent="0.2">
      <c r="A683" s="189" t="s">
        <v>1363</v>
      </c>
      <c r="B683" s="195" t="s">
        <v>1364</v>
      </c>
      <c r="C683" s="44" t="s">
        <v>1363</v>
      </c>
      <c r="D683" s="262">
        <v>0</v>
      </c>
      <c r="E683" s="262">
        <v>0</v>
      </c>
      <c r="F683" s="190" t="str">
        <f t="shared" si="13"/>
        <v>-</v>
      </c>
    </row>
    <row r="684" spans="1:6" customFormat="1" ht="24" customHeight="1" x14ac:dyDescent="0.2">
      <c r="A684" s="189" t="s">
        <v>1365</v>
      </c>
      <c r="B684" s="195" t="s">
        <v>1366</v>
      </c>
      <c r="C684" s="44" t="s">
        <v>1365</v>
      </c>
      <c r="D684" s="262">
        <v>0</v>
      </c>
      <c r="E684" s="262">
        <v>0</v>
      </c>
      <c r="F684" s="190" t="str">
        <f t="shared" si="13"/>
        <v>-</v>
      </c>
    </row>
    <row r="685" spans="1:6" customFormat="1" ht="24" customHeight="1" x14ac:dyDescent="0.2">
      <c r="A685" s="189" t="s">
        <v>1367</v>
      </c>
      <c r="B685" s="195" t="s">
        <v>1368</v>
      </c>
      <c r="C685" s="44" t="s">
        <v>1367</v>
      </c>
      <c r="D685" s="262">
        <v>0</v>
      </c>
      <c r="E685" s="262">
        <v>0</v>
      </c>
      <c r="F685" s="190" t="str">
        <f t="shared" si="13"/>
        <v>-</v>
      </c>
    </row>
    <row r="686" spans="1:6" customFormat="1" ht="24" customHeight="1" x14ac:dyDescent="0.2">
      <c r="A686" s="189" t="s">
        <v>1369</v>
      </c>
      <c r="B686" s="195" t="s">
        <v>1370</v>
      </c>
      <c r="C686" s="44" t="s">
        <v>1369</v>
      </c>
      <c r="D686" s="262">
        <v>0</v>
      </c>
      <c r="E686" s="262">
        <v>0</v>
      </c>
      <c r="F686" s="190" t="str">
        <f t="shared" si="13"/>
        <v>-</v>
      </c>
    </row>
    <row r="687" spans="1:6" customFormat="1" ht="24" customHeight="1" x14ac:dyDescent="0.2">
      <c r="A687" s="189" t="s">
        <v>1371</v>
      </c>
      <c r="B687" s="195" t="s">
        <v>1372</v>
      </c>
      <c r="C687" s="44" t="s">
        <v>1371</v>
      </c>
      <c r="D687" s="262">
        <v>0</v>
      </c>
      <c r="E687" s="262">
        <v>0</v>
      </c>
      <c r="F687" s="190" t="str">
        <f t="shared" si="13"/>
        <v>-</v>
      </c>
    </row>
    <row r="688" spans="1:6" customFormat="1" ht="12.75" customHeight="1" x14ac:dyDescent="0.2">
      <c r="A688" s="189" t="s">
        <v>1373</v>
      </c>
      <c r="B688" s="195" t="s">
        <v>1374</v>
      </c>
      <c r="C688" s="44" t="s">
        <v>1373</v>
      </c>
      <c r="D688" s="262">
        <v>0</v>
      </c>
      <c r="E688" s="262">
        <v>0</v>
      </c>
      <c r="F688" s="190" t="str">
        <f t="shared" si="13"/>
        <v>-</v>
      </c>
    </row>
    <row r="689" spans="1:6" customFormat="1" ht="12.75" customHeight="1" x14ac:dyDescent="0.2">
      <c r="A689" s="189" t="s">
        <v>1375</v>
      </c>
      <c r="B689" s="195" t="s">
        <v>1376</v>
      </c>
      <c r="C689" s="44" t="s">
        <v>1375</v>
      </c>
      <c r="D689" s="262">
        <v>0</v>
      </c>
      <c r="E689" s="262">
        <v>0</v>
      </c>
      <c r="F689" s="190" t="str">
        <f t="shared" si="13"/>
        <v>-</v>
      </c>
    </row>
    <row r="690" spans="1:6" customFormat="1" ht="12.75" customHeight="1" x14ac:dyDescent="0.2">
      <c r="A690" s="189" t="s">
        <v>1377</v>
      </c>
      <c r="B690" s="195" t="s">
        <v>1378</v>
      </c>
      <c r="C690" s="44" t="s">
        <v>1377</v>
      </c>
      <c r="D690" s="262">
        <v>0</v>
      </c>
      <c r="E690" s="262">
        <v>0</v>
      </c>
      <c r="F690" s="190" t="str">
        <f t="shared" si="13"/>
        <v>-</v>
      </c>
    </row>
    <row r="691" spans="1:6" customFormat="1" ht="12.75" customHeight="1" x14ac:dyDescent="0.2">
      <c r="A691" s="189" t="s">
        <v>1379</v>
      </c>
      <c r="B691" s="195" t="s">
        <v>1380</v>
      </c>
      <c r="C691" s="44" t="s">
        <v>1379</v>
      </c>
      <c r="D691" s="262">
        <v>0</v>
      </c>
      <c r="E691" s="262">
        <v>0</v>
      </c>
      <c r="F691" s="190" t="str">
        <f t="shared" si="13"/>
        <v>-</v>
      </c>
    </row>
    <row r="692" spans="1:6" customFormat="1" ht="24" customHeight="1" x14ac:dyDescent="0.2">
      <c r="A692" s="189" t="s">
        <v>1381</v>
      </c>
      <c r="B692" s="195" t="s">
        <v>1382</v>
      </c>
      <c r="C692" s="44" t="s">
        <v>1381</v>
      </c>
      <c r="D692" s="262">
        <v>0</v>
      </c>
      <c r="E692" s="262">
        <v>0</v>
      </c>
      <c r="F692" s="190" t="str">
        <f t="shared" si="13"/>
        <v>-</v>
      </c>
    </row>
    <row r="693" spans="1:6" customFormat="1" ht="24" customHeight="1" x14ac:dyDescent="0.2">
      <c r="A693" s="189" t="s">
        <v>1383</v>
      </c>
      <c r="B693" s="195" t="s">
        <v>1384</v>
      </c>
      <c r="C693" s="44" t="s">
        <v>1383</v>
      </c>
      <c r="D693" s="262">
        <v>0</v>
      </c>
      <c r="E693" s="262">
        <v>0</v>
      </c>
      <c r="F693" s="190" t="str">
        <f t="shared" si="13"/>
        <v>-</v>
      </c>
    </row>
    <row r="694" spans="1:6" customFormat="1" ht="12.75" customHeight="1" x14ac:dyDescent="0.2">
      <c r="A694" s="189" t="s">
        <v>1385</v>
      </c>
      <c r="B694" s="195" t="s">
        <v>1386</v>
      </c>
      <c r="C694" s="44" t="s">
        <v>1385</v>
      </c>
      <c r="D694" s="262">
        <v>0</v>
      </c>
      <c r="E694" s="262">
        <v>0</v>
      </c>
      <c r="F694" s="190" t="str">
        <f t="shared" si="13"/>
        <v>-</v>
      </c>
    </row>
    <row r="695" spans="1:6" customFormat="1" ht="12.75" customHeight="1" x14ac:dyDescent="0.2">
      <c r="A695" s="189" t="s">
        <v>1387</v>
      </c>
      <c r="B695" s="195" t="s">
        <v>1388</v>
      </c>
      <c r="C695" s="44" t="s">
        <v>1387</v>
      </c>
      <c r="D695" s="262">
        <v>0</v>
      </c>
      <c r="E695" s="262">
        <v>0</v>
      </c>
      <c r="F695" s="190" t="str">
        <f t="shared" si="13"/>
        <v>-</v>
      </c>
    </row>
    <row r="696" spans="1:6" customFormat="1" ht="24" customHeight="1" x14ac:dyDescent="0.2">
      <c r="A696" s="189" t="s">
        <v>1389</v>
      </c>
      <c r="B696" s="195" t="s">
        <v>1390</v>
      </c>
      <c r="C696" s="44" t="s">
        <v>1389</v>
      </c>
      <c r="D696" s="262">
        <v>0</v>
      </c>
      <c r="E696" s="262">
        <v>0</v>
      </c>
      <c r="F696" s="190" t="str">
        <f t="shared" si="13"/>
        <v>-</v>
      </c>
    </row>
    <row r="697" spans="1:6" customFormat="1" ht="24" customHeight="1" x14ac:dyDescent="0.2">
      <c r="A697" s="189" t="s">
        <v>1391</v>
      </c>
      <c r="B697" s="195" t="s">
        <v>1392</v>
      </c>
      <c r="C697" s="44" t="s">
        <v>1391</v>
      </c>
      <c r="D697" s="262">
        <v>0</v>
      </c>
      <c r="E697" s="262">
        <v>0</v>
      </c>
      <c r="F697" s="190" t="str">
        <f t="shared" si="13"/>
        <v>-</v>
      </c>
    </row>
    <row r="698" spans="1:6" customFormat="1" ht="12.75" customHeight="1" x14ac:dyDescent="0.2">
      <c r="A698" s="189" t="s">
        <v>1393</v>
      </c>
      <c r="B698" s="195" t="s">
        <v>1394</v>
      </c>
      <c r="C698" s="44" t="s">
        <v>1393</v>
      </c>
      <c r="D698" s="262">
        <v>0</v>
      </c>
      <c r="E698" s="262">
        <v>0</v>
      </c>
      <c r="F698" s="190" t="str">
        <f t="shared" si="13"/>
        <v>-</v>
      </c>
    </row>
    <row r="699" spans="1:6" customFormat="1" ht="12.75" customHeight="1" x14ac:dyDescent="0.2">
      <c r="A699" s="189" t="s">
        <v>1395</v>
      </c>
      <c r="B699" s="195" t="s">
        <v>1396</v>
      </c>
      <c r="C699" s="44" t="s">
        <v>1395</v>
      </c>
      <c r="D699" s="262">
        <v>0</v>
      </c>
      <c r="E699" s="262">
        <v>0</v>
      </c>
      <c r="F699" s="190" t="str">
        <f t="shared" si="13"/>
        <v>-</v>
      </c>
    </row>
    <row r="700" spans="1:6" customFormat="1" ht="24" customHeight="1" x14ac:dyDescent="0.2">
      <c r="A700" s="189" t="s">
        <v>1397</v>
      </c>
      <c r="B700" s="195" t="s">
        <v>1398</v>
      </c>
      <c r="C700" s="44" t="s">
        <v>1397</v>
      </c>
      <c r="D700" s="262">
        <v>0</v>
      </c>
      <c r="E700" s="262">
        <v>0</v>
      </c>
      <c r="F700" s="190" t="str">
        <f t="shared" si="13"/>
        <v>-</v>
      </c>
    </row>
    <row r="701" spans="1:6" customFormat="1" ht="24" customHeight="1" x14ac:dyDescent="0.2">
      <c r="A701" s="189" t="s">
        <v>1399</v>
      </c>
      <c r="B701" s="195" t="s">
        <v>1400</v>
      </c>
      <c r="C701" s="44" t="s">
        <v>1399</v>
      </c>
      <c r="D701" s="262">
        <v>0</v>
      </c>
      <c r="E701" s="262">
        <v>0</v>
      </c>
      <c r="F701" s="190" t="str">
        <f t="shared" si="13"/>
        <v>-</v>
      </c>
    </row>
    <row r="702" spans="1:6" customFormat="1" ht="12.75" customHeight="1" x14ac:dyDescent="0.2">
      <c r="A702" s="189" t="s">
        <v>1401</v>
      </c>
      <c r="B702" s="150" t="s">
        <v>1402</v>
      </c>
      <c r="C702" s="44" t="s">
        <v>1401</v>
      </c>
      <c r="D702" s="262">
        <v>0</v>
      </c>
      <c r="E702" s="262">
        <v>0</v>
      </c>
      <c r="F702" s="190" t="str">
        <f t="shared" si="13"/>
        <v>-</v>
      </c>
    </row>
    <row r="703" spans="1:6" customFormat="1" ht="12.75" customHeight="1" x14ac:dyDescent="0.2">
      <c r="A703" s="189" t="s">
        <v>1403</v>
      </c>
      <c r="B703" s="150" t="s">
        <v>1404</v>
      </c>
      <c r="C703" s="44" t="s">
        <v>1403</v>
      </c>
      <c r="D703" s="262">
        <v>0</v>
      </c>
      <c r="E703" s="262">
        <v>0</v>
      </c>
      <c r="F703" s="190" t="str">
        <f t="shared" si="13"/>
        <v>-</v>
      </c>
    </row>
    <row r="704" spans="1:6" customFormat="1" ht="12.75" customHeight="1" x14ac:dyDescent="0.2">
      <c r="A704" s="189" t="s">
        <v>1405</v>
      </c>
      <c r="B704" s="150" t="s">
        <v>1406</v>
      </c>
      <c r="C704" s="44" t="s">
        <v>1405</v>
      </c>
      <c r="D704" s="262">
        <v>0</v>
      </c>
      <c r="E704" s="262">
        <v>0</v>
      </c>
      <c r="F704" s="190" t="str">
        <f t="shared" si="13"/>
        <v>-</v>
      </c>
    </row>
    <row r="705" spans="1:6" customFormat="1" ht="12.75" customHeight="1" x14ac:dyDescent="0.2">
      <c r="A705" s="189" t="s">
        <v>1407</v>
      </c>
      <c r="B705" s="150" t="s">
        <v>1408</v>
      </c>
      <c r="C705" s="44" t="s">
        <v>1407</v>
      </c>
      <c r="D705" s="262">
        <v>0</v>
      </c>
      <c r="E705" s="262">
        <v>0</v>
      </c>
      <c r="F705" s="190" t="str">
        <f t="shared" si="13"/>
        <v>-</v>
      </c>
    </row>
    <row r="706" spans="1:6" customFormat="1" ht="12.75" customHeight="1" x14ac:dyDescent="0.2">
      <c r="A706" s="189" t="s">
        <v>1409</v>
      </c>
      <c r="B706" s="150" t="s">
        <v>1410</v>
      </c>
      <c r="C706" s="44" t="s">
        <v>1409</v>
      </c>
      <c r="D706" s="262">
        <v>0</v>
      </c>
      <c r="E706" s="262">
        <v>0</v>
      </c>
      <c r="F706" s="190" t="str">
        <f t="shared" si="13"/>
        <v>-</v>
      </c>
    </row>
    <row r="707" spans="1:6" customFormat="1" ht="12.75" customHeight="1" x14ac:dyDescent="0.2">
      <c r="A707" s="189" t="s">
        <v>1411</v>
      </c>
      <c r="B707" s="150" t="s">
        <v>1412</v>
      </c>
      <c r="C707" s="44" t="s">
        <v>1411</v>
      </c>
      <c r="D707" s="262">
        <v>0</v>
      </c>
      <c r="E707" s="262">
        <v>0</v>
      </c>
      <c r="F707" s="190" t="str">
        <f t="shared" si="13"/>
        <v>-</v>
      </c>
    </row>
    <row r="708" spans="1:6" customFormat="1" ht="24" customHeight="1" x14ac:dyDescent="0.2">
      <c r="A708" s="189" t="s">
        <v>1413</v>
      </c>
      <c r="B708" s="195" t="s">
        <v>1414</v>
      </c>
      <c r="C708" s="44" t="s">
        <v>1413</v>
      </c>
      <c r="D708" s="262">
        <v>0</v>
      </c>
      <c r="E708" s="262">
        <v>0</v>
      </c>
      <c r="F708" s="190" t="str">
        <f t="shared" si="13"/>
        <v>-</v>
      </c>
    </row>
    <row r="709" spans="1:6" customFormat="1" ht="24" customHeight="1" x14ac:dyDescent="0.2">
      <c r="A709" s="189" t="s">
        <v>1415</v>
      </c>
      <c r="B709" s="150" t="s">
        <v>1416</v>
      </c>
      <c r="C709" s="44" t="s">
        <v>1415</v>
      </c>
      <c r="D709" s="262">
        <v>0</v>
      </c>
      <c r="E709" s="262">
        <v>0</v>
      </c>
      <c r="F709" s="190" t="str">
        <f t="shared" si="13"/>
        <v>-</v>
      </c>
    </row>
    <row r="710" spans="1:6" customFormat="1" ht="12.75" customHeight="1" x14ac:dyDescent="0.2">
      <c r="A710" s="189" t="s">
        <v>1417</v>
      </c>
      <c r="B710" s="150" t="s">
        <v>1418</v>
      </c>
      <c r="C710" s="44" t="s">
        <v>1417</v>
      </c>
      <c r="D710" s="262">
        <v>0</v>
      </c>
      <c r="E710" s="262">
        <v>0</v>
      </c>
      <c r="F710" s="190" t="str">
        <f t="shared" si="13"/>
        <v>-</v>
      </c>
    </row>
    <row r="711" spans="1:6" customFormat="1" ht="12.75" customHeight="1" x14ac:dyDescent="0.2">
      <c r="A711" s="189" t="s">
        <v>1419</v>
      </c>
      <c r="B711" s="150" t="s">
        <v>1420</v>
      </c>
      <c r="C711" s="44" t="s">
        <v>1419</v>
      </c>
      <c r="D711" s="262">
        <v>0</v>
      </c>
      <c r="E711" s="262">
        <v>0</v>
      </c>
      <c r="F711" s="190" t="str">
        <f t="shared" si="13"/>
        <v>-</v>
      </c>
    </row>
    <row r="712" spans="1:6" customFormat="1" ht="12.75" customHeight="1" x14ac:dyDescent="0.2">
      <c r="A712" s="189" t="s">
        <v>1421</v>
      </c>
      <c r="B712" s="150" t="s">
        <v>1422</v>
      </c>
      <c r="C712" s="44" t="s">
        <v>1421</v>
      </c>
      <c r="D712" s="262">
        <v>0</v>
      </c>
      <c r="E712" s="262">
        <v>0</v>
      </c>
      <c r="F712" s="190" t="str">
        <f t="shared" si="13"/>
        <v>-</v>
      </c>
    </row>
    <row r="713" spans="1:6" customFormat="1" ht="24" customHeight="1" x14ac:dyDescent="0.2">
      <c r="A713" s="189" t="s">
        <v>1423</v>
      </c>
      <c r="B713" s="150" t="s">
        <v>1424</v>
      </c>
      <c r="C713" s="44" t="s">
        <v>1423</v>
      </c>
      <c r="D713" s="262">
        <v>0</v>
      </c>
      <c r="E713" s="262">
        <v>0</v>
      </c>
      <c r="F713" s="190" t="str">
        <f t="shared" ref="F713:F776" si="14">IF(D713&lt;&gt;0,IF(E713/D713&gt;=100,"&gt;&gt;100",E713/D713*100),"-")</f>
        <v>-</v>
      </c>
    </row>
    <row r="714" spans="1:6" customFormat="1" ht="24" customHeight="1" x14ac:dyDescent="0.2">
      <c r="A714" s="189" t="s">
        <v>1425</v>
      </c>
      <c r="B714" s="150" t="s">
        <v>1426</v>
      </c>
      <c r="C714" s="44" t="s">
        <v>1425</v>
      </c>
      <c r="D714" s="262">
        <v>0</v>
      </c>
      <c r="E714" s="262">
        <v>0</v>
      </c>
      <c r="F714" s="190" t="str">
        <f t="shared" si="14"/>
        <v>-</v>
      </c>
    </row>
    <row r="715" spans="1:6" customFormat="1" ht="24" customHeight="1" x14ac:dyDescent="0.2">
      <c r="A715" s="189" t="s">
        <v>1427</v>
      </c>
      <c r="B715" s="150" t="s">
        <v>1428</v>
      </c>
      <c r="C715" s="44" t="s">
        <v>1427</v>
      </c>
      <c r="D715" s="262">
        <v>0</v>
      </c>
      <c r="E715" s="262">
        <v>0</v>
      </c>
      <c r="F715" s="190" t="str">
        <f t="shared" si="14"/>
        <v>-</v>
      </c>
    </row>
    <row r="716" spans="1:6" customFormat="1" ht="12.75" customHeight="1" x14ac:dyDescent="0.2">
      <c r="A716" s="189" t="s">
        <v>1429</v>
      </c>
      <c r="B716" s="150" t="s">
        <v>1430</v>
      </c>
      <c r="C716" s="44" t="s">
        <v>1429</v>
      </c>
      <c r="D716" s="262">
        <v>0</v>
      </c>
      <c r="E716" s="262">
        <v>0</v>
      </c>
      <c r="F716" s="190" t="str">
        <f t="shared" si="14"/>
        <v>-</v>
      </c>
    </row>
    <row r="717" spans="1:6" customFormat="1" ht="12.75" customHeight="1" x14ac:dyDescent="0.2">
      <c r="A717" s="189" t="s">
        <v>1431</v>
      </c>
      <c r="B717" s="150" t="s">
        <v>1432</v>
      </c>
      <c r="C717" s="44" t="s">
        <v>1431</v>
      </c>
      <c r="D717" s="262">
        <v>968.39</v>
      </c>
      <c r="E717" s="262">
        <v>0</v>
      </c>
      <c r="F717" s="190">
        <f t="shared" si="14"/>
        <v>0</v>
      </c>
    </row>
    <row r="718" spans="1:6" customFormat="1" ht="12.75" customHeight="1" x14ac:dyDescent="0.2">
      <c r="A718" s="189" t="s">
        <v>1433</v>
      </c>
      <c r="B718" s="150" t="s">
        <v>1434</v>
      </c>
      <c r="C718" s="44" t="s">
        <v>1433</v>
      </c>
      <c r="D718" s="262">
        <v>16969.41</v>
      </c>
      <c r="E718" s="262">
        <v>20172.48</v>
      </c>
      <c r="F718" s="190">
        <f t="shared" si="14"/>
        <v>118.87555312765737</v>
      </c>
    </row>
    <row r="719" spans="1:6" customFormat="1" ht="12.75" customHeight="1" x14ac:dyDescent="0.2">
      <c r="A719" s="189" t="s">
        <v>1435</v>
      </c>
      <c r="B719" s="150" t="s">
        <v>1436</v>
      </c>
      <c r="C719" s="44" t="s">
        <v>1435</v>
      </c>
      <c r="D719" s="262">
        <v>74.67</v>
      </c>
      <c r="E719" s="262">
        <v>0</v>
      </c>
      <c r="F719" s="190">
        <f t="shared" si="14"/>
        <v>0</v>
      </c>
    </row>
    <row r="720" spans="1:6" customFormat="1" ht="12.75" customHeight="1" x14ac:dyDescent="0.2">
      <c r="A720" s="189" t="s">
        <v>1437</v>
      </c>
      <c r="B720" s="150" t="s">
        <v>1438</v>
      </c>
      <c r="C720" s="44" t="s">
        <v>1437</v>
      </c>
      <c r="D720" s="262">
        <v>2284.7800000000002</v>
      </c>
      <c r="E720" s="262">
        <v>2155.4299999999998</v>
      </c>
      <c r="F720" s="190">
        <f t="shared" si="14"/>
        <v>94.338623412319762</v>
      </c>
    </row>
    <row r="721" spans="1:6" customFormat="1" ht="12.75" customHeight="1" x14ac:dyDescent="0.2">
      <c r="A721" s="189" t="s">
        <v>1439</v>
      </c>
      <c r="B721" s="150" t="s">
        <v>1440</v>
      </c>
      <c r="C721" s="44" t="s">
        <v>1439</v>
      </c>
      <c r="D721" s="262">
        <v>364.76</v>
      </c>
      <c r="E721" s="262">
        <v>0</v>
      </c>
      <c r="F721" s="190">
        <f t="shared" si="14"/>
        <v>0</v>
      </c>
    </row>
    <row r="722" spans="1:6" customFormat="1" ht="12.75" customHeight="1" x14ac:dyDescent="0.2">
      <c r="A722" s="189" t="s">
        <v>1441</v>
      </c>
      <c r="B722" s="150" t="s">
        <v>1442</v>
      </c>
      <c r="C722" s="44" t="s">
        <v>1441</v>
      </c>
      <c r="D722" s="262">
        <v>462.96</v>
      </c>
      <c r="E722" s="262">
        <v>1531.4</v>
      </c>
      <c r="F722" s="190">
        <f t="shared" si="14"/>
        <v>330.78451702090899</v>
      </c>
    </row>
    <row r="723" spans="1:6" customFormat="1" ht="12.75" customHeight="1" x14ac:dyDescent="0.2">
      <c r="A723" s="189" t="s">
        <v>1443</v>
      </c>
      <c r="B723" s="150" t="s">
        <v>1444</v>
      </c>
      <c r="C723" s="44" t="s">
        <v>1443</v>
      </c>
      <c r="D723" s="262">
        <v>5048.79</v>
      </c>
      <c r="E723" s="262">
        <v>5557.22</v>
      </c>
      <c r="F723" s="190">
        <f t="shared" si="14"/>
        <v>110.07033368391239</v>
      </c>
    </row>
    <row r="724" spans="1:6" customFormat="1" ht="12.75" customHeight="1" x14ac:dyDescent="0.2">
      <c r="A724" s="189" t="s">
        <v>1445</v>
      </c>
      <c r="B724" s="150" t="s">
        <v>1446</v>
      </c>
      <c r="C724" s="44" t="s">
        <v>1445</v>
      </c>
      <c r="D724" s="262">
        <v>0</v>
      </c>
      <c r="E724" s="262">
        <v>0</v>
      </c>
      <c r="F724" s="190" t="str">
        <f t="shared" si="14"/>
        <v>-</v>
      </c>
    </row>
    <row r="725" spans="1:6" customFormat="1" ht="12.75" customHeight="1" x14ac:dyDescent="0.2">
      <c r="A725" s="189" t="s">
        <v>1447</v>
      </c>
      <c r="B725" s="150" t="s">
        <v>1448</v>
      </c>
      <c r="C725" s="44" t="s">
        <v>1447</v>
      </c>
      <c r="D725" s="262">
        <v>0</v>
      </c>
      <c r="E725" s="262">
        <v>0</v>
      </c>
      <c r="F725" s="190" t="str">
        <f t="shared" si="14"/>
        <v>-</v>
      </c>
    </row>
    <row r="726" spans="1:6" customFormat="1" ht="12.75" customHeight="1" x14ac:dyDescent="0.2">
      <c r="A726" s="189" t="s">
        <v>1449</v>
      </c>
      <c r="B726" s="150" t="s">
        <v>1450</v>
      </c>
      <c r="C726" s="44" t="s">
        <v>1449</v>
      </c>
      <c r="D726" s="262">
        <v>3196.83</v>
      </c>
      <c r="E726" s="262">
        <v>0</v>
      </c>
      <c r="F726" s="190">
        <f t="shared" si="14"/>
        <v>0</v>
      </c>
    </row>
    <row r="727" spans="1:6" customFormat="1" ht="12.75" customHeight="1" x14ac:dyDescent="0.2">
      <c r="A727" s="189" t="s">
        <v>1451</v>
      </c>
      <c r="B727" s="150" t="s">
        <v>1452</v>
      </c>
      <c r="C727" s="44" t="s">
        <v>1451</v>
      </c>
      <c r="D727" s="262">
        <v>0</v>
      </c>
      <c r="E727" s="262">
        <v>0</v>
      </c>
      <c r="F727" s="190" t="str">
        <f t="shared" si="14"/>
        <v>-</v>
      </c>
    </row>
    <row r="728" spans="1:6" customFormat="1" ht="12.75" customHeight="1" x14ac:dyDescent="0.2">
      <c r="A728" s="189" t="s">
        <v>1453</v>
      </c>
      <c r="B728" s="150" t="s">
        <v>1454</v>
      </c>
      <c r="C728" s="44" t="s">
        <v>1453</v>
      </c>
      <c r="D728" s="262">
        <v>0</v>
      </c>
      <c r="E728" s="262">
        <v>0</v>
      </c>
      <c r="F728" s="190" t="str">
        <f t="shared" si="14"/>
        <v>-</v>
      </c>
    </row>
    <row r="729" spans="1:6" customFormat="1" ht="12.75" customHeight="1" x14ac:dyDescent="0.2">
      <c r="A729" s="189" t="s">
        <v>1455</v>
      </c>
      <c r="B729" s="150" t="s">
        <v>1456</v>
      </c>
      <c r="C729" s="44" t="s">
        <v>1455</v>
      </c>
      <c r="D729" s="262">
        <v>0</v>
      </c>
      <c r="E729" s="262">
        <v>0</v>
      </c>
      <c r="F729" s="190" t="str">
        <f t="shared" si="14"/>
        <v>-</v>
      </c>
    </row>
    <row r="730" spans="1:6" customFormat="1" ht="12.75" customHeight="1" x14ac:dyDescent="0.2">
      <c r="A730" s="189" t="s">
        <v>1457</v>
      </c>
      <c r="B730" s="150" t="s">
        <v>1458</v>
      </c>
      <c r="C730" s="44" t="s">
        <v>1457</v>
      </c>
      <c r="D730" s="262">
        <v>0</v>
      </c>
      <c r="E730" s="262">
        <v>0</v>
      </c>
      <c r="F730" s="190" t="str">
        <f t="shared" si="14"/>
        <v>-</v>
      </c>
    </row>
    <row r="731" spans="1:6" customFormat="1" ht="12.75" customHeight="1" x14ac:dyDescent="0.2">
      <c r="A731" s="189" t="s">
        <v>1459</v>
      </c>
      <c r="B731" s="150" t="s">
        <v>1460</v>
      </c>
      <c r="C731" s="44" t="s">
        <v>1459</v>
      </c>
      <c r="D731" s="262">
        <v>0</v>
      </c>
      <c r="E731" s="262">
        <v>0</v>
      </c>
      <c r="F731" s="190" t="str">
        <f t="shared" si="14"/>
        <v>-</v>
      </c>
    </row>
    <row r="732" spans="1:6" customFormat="1" ht="12.75" customHeight="1" x14ac:dyDescent="0.2">
      <c r="A732" s="189" t="s">
        <v>1461</v>
      </c>
      <c r="B732" s="150" t="s">
        <v>1462</v>
      </c>
      <c r="C732" s="44" t="s">
        <v>1461</v>
      </c>
      <c r="D732" s="262">
        <v>0</v>
      </c>
      <c r="E732" s="262">
        <v>0</v>
      </c>
      <c r="F732" s="190" t="str">
        <f t="shared" si="14"/>
        <v>-</v>
      </c>
    </row>
    <row r="733" spans="1:6" customFormat="1" ht="12.75" customHeight="1" x14ac:dyDescent="0.2">
      <c r="A733" s="189" t="s">
        <v>1463</v>
      </c>
      <c r="B733" s="150" t="s">
        <v>1464</v>
      </c>
      <c r="C733" s="44" t="s">
        <v>1463</v>
      </c>
      <c r="D733" s="262">
        <v>0</v>
      </c>
      <c r="E733" s="262">
        <v>0</v>
      </c>
      <c r="F733" s="190" t="str">
        <f t="shared" si="14"/>
        <v>-</v>
      </c>
    </row>
    <row r="734" spans="1:6" customFormat="1" ht="12.75" customHeight="1" x14ac:dyDescent="0.2">
      <c r="A734" s="189" t="s">
        <v>1465</v>
      </c>
      <c r="B734" s="150" t="s">
        <v>1466</v>
      </c>
      <c r="C734" s="44" t="s">
        <v>1465</v>
      </c>
      <c r="D734" s="262">
        <v>0</v>
      </c>
      <c r="E734" s="262">
        <v>0</v>
      </c>
      <c r="F734" s="190" t="str">
        <f t="shared" si="14"/>
        <v>-</v>
      </c>
    </row>
    <row r="735" spans="1:6" customFormat="1" ht="12.75" customHeight="1" x14ac:dyDescent="0.2">
      <c r="A735" s="189" t="s">
        <v>1467</v>
      </c>
      <c r="B735" s="150" t="s">
        <v>1468</v>
      </c>
      <c r="C735" s="44" t="s">
        <v>1467</v>
      </c>
      <c r="D735" s="262">
        <v>0</v>
      </c>
      <c r="E735" s="262">
        <v>0</v>
      </c>
      <c r="F735" s="190" t="str">
        <f t="shared" si="14"/>
        <v>-</v>
      </c>
    </row>
    <row r="736" spans="1:6" customFormat="1" ht="12.75" customHeight="1" x14ac:dyDescent="0.2">
      <c r="A736" s="189" t="s">
        <v>1469</v>
      </c>
      <c r="B736" s="150" t="s">
        <v>1470</v>
      </c>
      <c r="C736" s="44" t="s">
        <v>1469</v>
      </c>
      <c r="D736" s="262">
        <v>0</v>
      </c>
      <c r="E736" s="262">
        <v>0</v>
      </c>
      <c r="F736" s="190" t="str">
        <f t="shared" si="14"/>
        <v>-</v>
      </c>
    </row>
    <row r="737" spans="1:6" customFormat="1" ht="12.75" customHeight="1" x14ac:dyDescent="0.2">
      <c r="A737" s="189" t="s">
        <v>1471</v>
      </c>
      <c r="B737" s="150" t="s">
        <v>1472</v>
      </c>
      <c r="C737" s="44" t="s">
        <v>1471</v>
      </c>
      <c r="D737" s="262">
        <v>0</v>
      </c>
      <c r="E737" s="262">
        <v>0</v>
      </c>
      <c r="F737" s="190" t="str">
        <f t="shared" si="14"/>
        <v>-</v>
      </c>
    </row>
    <row r="738" spans="1:6" customFormat="1" ht="12.75" customHeight="1" x14ac:dyDescent="0.2">
      <c r="A738" s="189" t="s">
        <v>1473</v>
      </c>
      <c r="B738" s="150" t="s">
        <v>1474</v>
      </c>
      <c r="C738" s="44" t="s">
        <v>1473</v>
      </c>
      <c r="D738" s="262">
        <v>0</v>
      </c>
      <c r="E738" s="262">
        <v>0</v>
      </c>
      <c r="F738" s="190" t="str">
        <f t="shared" si="14"/>
        <v>-</v>
      </c>
    </row>
    <row r="739" spans="1:6" customFormat="1" ht="12.75" customHeight="1" x14ac:dyDescent="0.2">
      <c r="A739" s="189" t="s">
        <v>1475</v>
      </c>
      <c r="B739" s="150" t="s">
        <v>1476</v>
      </c>
      <c r="C739" s="44" t="s">
        <v>1475</v>
      </c>
      <c r="D739" s="262">
        <v>0</v>
      </c>
      <c r="E739" s="262">
        <v>0</v>
      </c>
      <c r="F739" s="190" t="str">
        <f t="shared" si="14"/>
        <v>-</v>
      </c>
    </row>
    <row r="740" spans="1:6" customFormat="1" ht="12.75" customHeight="1" x14ac:dyDescent="0.2">
      <c r="A740" s="189" t="s">
        <v>1477</v>
      </c>
      <c r="B740" s="150" t="s">
        <v>1478</v>
      </c>
      <c r="C740" s="44" t="s">
        <v>1477</v>
      </c>
      <c r="D740" s="262">
        <v>0</v>
      </c>
      <c r="E740" s="262">
        <v>0</v>
      </c>
      <c r="F740" s="190" t="str">
        <f t="shared" si="14"/>
        <v>-</v>
      </c>
    </row>
    <row r="741" spans="1:6" customFormat="1" ht="24" customHeight="1" x14ac:dyDescent="0.2">
      <c r="A741" s="189" t="s">
        <v>1479</v>
      </c>
      <c r="B741" s="150" t="s">
        <v>1480</v>
      </c>
      <c r="C741" s="44" t="s">
        <v>1479</v>
      </c>
      <c r="D741" s="262">
        <v>0</v>
      </c>
      <c r="E741" s="262">
        <v>0</v>
      </c>
      <c r="F741" s="190" t="str">
        <f t="shared" si="14"/>
        <v>-</v>
      </c>
    </row>
    <row r="742" spans="1:6" customFormat="1" ht="24" customHeight="1" x14ac:dyDescent="0.2">
      <c r="A742" s="189" t="s">
        <v>1481</v>
      </c>
      <c r="B742" s="150" t="s">
        <v>1482</v>
      </c>
      <c r="C742" s="44" t="s">
        <v>1481</v>
      </c>
      <c r="D742" s="262">
        <v>0</v>
      </c>
      <c r="E742" s="262">
        <v>0</v>
      </c>
      <c r="F742" s="190" t="str">
        <f t="shared" si="14"/>
        <v>-</v>
      </c>
    </row>
    <row r="743" spans="1:6" customFormat="1" ht="24" customHeight="1" x14ac:dyDescent="0.2">
      <c r="A743" s="189" t="s">
        <v>1483</v>
      </c>
      <c r="B743" s="195" t="s">
        <v>1484</v>
      </c>
      <c r="C743" s="44" t="s">
        <v>1483</v>
      </c>
      <c r="D743" s="262">
        <v>0</v>
      </c>
      <c r="E743" s="262">
        <v>0</v>
      </c>
      <c r="F743" s="190" t="str">
        <f t="shared" si="14"/>
        <v>-</v>
      </c>
    </row>
    <row r="744" spans="1:6" customFormat="1" ht="24" customHeight="1" x14ac:dyDescent="0.2">
      <c r="A744" s="189" t="s">
        <v>1485</v>
      </c>
      <c r="B744" s="195" t="s">
        <v>1486</v>
      </c>
      <c r="C744" s="44" t="s">
        <v>1485</v>
      </c>
      <c r="D744" s="262">
        <v>0</v>
      </c>
      <c r="E744" s="262">
        <v>0</v>
      </c>
      <c r="F744" s="190" t="str">
        <f t="shared" si="14"/>
        <v>-</v>
      </c>
    </row>
    <row r="745" spans="1:6" customFormat="1" ht="12.75" customHeight="1" x14ac:dyDescent="0.2">
      <c r="A745" s="189" t="s">
        <v>1487</v>
      </c>
      <c r="B745" s="150" t="s">
        <v>1488</v>
      </c>
      <c r="C745" s="44" t="s">
        <v>1487</v>
      </c>
      <c r="D745" s="262">
        <v>0</v>
      </c>
      <c r="E745" s="262">
        <v>0</v>
      </c>
      <c r="F745" s="190" t="str">
        <f t="shared" si="14"/>
        <v>-</v>
      </c>
    </row>
    <row r="746" spans="1:6" customFormat="1" ht="12.75" customHeight="1" x14ac:dyDescent="0.2">
      <c r="A746" s="189" t="s">
        <v>1489</v>
      </c>
      <c r="B746" s="150" t="s">
        <v>1490</v>
      </c>
      <c r="C746" s="44" t="s">
        <v>1489</v>
      </c>
      <c r="D746" s="262">
        <v>0</v>
      </c>
      <c r="E746" s="262">
        <v>0</v>
      </c>
      <c r="F746" s="190" t="str">
        <f t="shared" si="14"/>
        <v>-</v>
      </c>
    </row>
    <row r="747" spans="1:6" customFormat="1" ht="12.75" customHeight="1" x14ac:dyDescent="0.2">
      <c r="A747" s="189" t="s">
        <v>1491</v>
      </c>
      <c r="B747" s="150" t="s">
        <v>1492</v>
      </c>
      <c r="C747" s="44" t="s">
        <v>1491</v>
      </c>
      <c r="D747" s="262">
        <v>0</v>
      </c>
      <c r="E747" s="262">
        <v>0</v>
      </c>
      <c r="F747" s="190" t="str">
        <f t="shared" si="14"/>
        <v>-</v>
      </c>
    </row>
    <row r="748" spans="1:6" customFormat="1" ht="24" customHeight="1" x14ac:dyDescent="0.2">
      <c r="A748" s="189" t="s">
        <v>1493</v>
      </c>
      <c r="B748" s="150" t="s">
        <v>1494</v>
      </c>
      <c r="C748" s="44" t="s">
        <v>1493</v>
      </c>
      <c r="D748" s="262">
        <v>0</v>
      </c>
      <c r="E748" s="262">
        <v>0</v>
      </c>
      <c r="F748" s="190" t="str">
        <f t="shared" si="14"/>
        <v>-</v>
      </c>
    </row>
    <row r="749" spans="1:6" customFormat="1" ht="12.75" customHeight="1" x14ac:dyDescent="0.2">
      <c r="A749" s="189" t="s">
        <v>1495</v>
      </c>
      <c r="B749" s="150" t="s">
        <v>1496</v>
      </c>
      <c r="C749" s="44" t="s">
        <v>1495</v>
      </c>
      <c r="D749" s="262">
        <v>0</v>
      </c>
      <c r="E749" s="262">
        <v>0</v>
      </c>
      <c r="F749" s="190" t="str">
        <f t="shared" si="14"/>
        <v>-</v>
      </c>
    </row>
    <row r="750" spans="1:6" customFormat="1" ht="12.75" customHeight="1" x14ac:dyDescent="0.2">
      <c r="A750" s="189" t="s">
        <v>1497</v>
      </c>
      <c r="B750" s="150" t="s">
        <v>1498</v>
      </c>
      <c r="C750" s="44" t="s">
        <v>1497</v>
      </c>
      <c r="D750" s="262">
        <v>0</v>
      </c>
      <c r="E750" s="262">
        <v>0</v>
      </c>
      <c r="F750" s="190" t="str">
        <f t="shared" si="14"/>
        <v>-</v>
      </c>
    </row>
    <row r="751" spans="1:6" customFormat="1" ht="12.75" customHeight="1" x14ac:dyDescent="0.2">
      <c r="A751" s="189" t="s">
        <v>1499</v>
      </c>
      <c r="B751" s="150" t="s">
        <v>1500</v>
      </c>
      <c r="C751" s="44" t="s">
        <v>1499</v>
      </c>
      <c r="D751" s="262">
        <v>0</v>
      </c>
      <c r="E751" s="262">
        <v>0</v>
      </c>
      <c r="F751" s="190" t="str">
        <f t="shared" si="14"/>
        <v>-</v>
      </c>
    </row>
    <row r="752" spans="1:6" customFormat="1" ht="12.75" customHeight="1" x14ac:dyDescent="0.2">
      <c r="A752" s="189" t="s">
        <v>1501</v>
      </c>
      <c r="B752" s="150" t="s">
        <v>1502</v>
      </c>
      <c r="C752" s="44" t="s">
        <v>1501</v>
      </c>
      <c r="D752" s="262">
        <v>0</v>
      </c>
      <c r="E752" s="262">
        <v>0</v>
      </c>
      <c r="F752" s="190" t="str">
        <f t="shared" si="14"/>
        <v>-</v>
      </c>
    </row>
    <row r="753" spans="1:6" customFormat="1" ht="12.75" customHeight="1" x14ac:dyDescent="0.2">
      <c r="A753" s="189" t="s">
        <v>1503</v>
      </c>
      <c r="B753" s="150" t="s">
        <v>1504</v>
      </c>
      <c r="C753" s="44" t="s">
        <v>1503</v>
      </c>
      <c r="D753" s="262">
        <v>0</v>
      </c>
      <c r="E753" s="262">
        <v>0</v>
      </c>
      <c r="F753" s="190" t="str">
        <f t="shared" si="14"/>
        <v>-</v>
      </c>
    </row>
    <row r="754" spans="1:6" customFormat="1" ht="12.75" customHeight="1" x14ac:dyDescent="0.2">
      <c r="A754" s="189" t="s">
        <v>1505</v>
      </c>
      <c r="B754" s="150" t="s">
        <v>1506</v>
      </c>
      <c r="C754" s="44" t="s">
        <v>1505</v>
      </c>
      <c r="D754" s="262">
        <v>0</v>
      </c>
      <c r="E754" s="262">
        <v>0</v>
      </c>
      <c r="F754" s="190" t="str">
        <f t="shared" si="14"/>
        <v>-</v>
      </c>
    </row>
    <row r="755" spans="1:6" customFormat="1" ht="12.75" customHeight="1" x14ac:dyDescent="0.2">
      <c r="A755" s="189" t="s">
        <v>1507</v>
      </c>
      <c r="B755" s="150" t="s">
        <v>1508</v>
      </c>
      <c r="C755" s="44" t="s">
        <v>1507</v>
      </c>
      <c r="D755" s="262">
        <v>0</v>
      </c>
      <c r="E755" s="262">
        <v>0</v>
      </c>
      <c r="F755" s="190" t="str">
        <f t="shared" si="14"/>
        <v>-</v>
      </c>
    </row>
    <row r="756" spans="1:6" customFormat="1" ht="24" customHeight="1" x14ac:dyDescent="0.2">
      <c r="A756" s="189" t="s">
        <v>1509</v>
      </c>
      <c r="B756" s="195" t="s">
        <v>1510</v>
      </c>
      <c r="C756" s="44" t="s">
        <v>1509</v>
      </c>
      <c r="D756" s="262">
        <v>0</v>
      </c>
      <c r="E756" s="262">
        <v>0</v>
      </c>
      <c r="F756" s="190" t="str">
        <f t="shared" si="14"/>
        <v>-</v>
      </c>
    </row>
    <row r="757" spans="1:6" customFormat="1" ht="24" customHeight="1" x14ac:dyDescent="0.2">
      <c r="A757" s="189" t="s">
        <v>1511</v>
      </c>
      <c r="B757" s="150" t="s">
        <v>1512</v>
      </c>
      <c r="C757" s="44" t="s">
        <v>1511</v>
      </c>
      <c r="D757" s="262">
        <v>0</v>
      </c>
      <c r="E757" s="262">
        <v>0</v>
      </c>
      <c r="F757" s="190" t="str">
        <f t="shared" si="14"/>
        <v>-</v>
      </c>
    </row>
    <row r="758" spans="1:6" customFormat="1" ht="12.75" customHeight="1" x14ac:dyDescent="0.2">
      <c r="A758" s="189" t="s">
        <v>1513</v>
      </c>
      <c r="B758" s="150" t="s">
        <v>1514</v>
      </c>
      <c r="C758" s="44" t="s">
        <v>1513</v>
      </c>
      <c r="D758" s="262">
        <v>0</v>
      </c>
      <c r="E758" s="262">
        <v>0</v>
      </c>
      <c r="F758" s="190" t="str">
        <f t="shared" si="14"/>
        <v>-</v>
      </c>
    </row>
    <row r="759" spans="1:6" customFormat="1" ht="12.75" customHeight="1" x14ac:dyDescent="0.2">
      <c r="A759" s="189" t="s">
        <v>1515</v>
      </c>
      <c r="B759" s="150" t="s">
        <v>1516</v>
      </c>
      <c r="C759" s="44" t="s">
        <v>1515</v>
      </c>
      <c r="D759" s="262">
        <v>0</v>
      </c>
      <c r="E759" s="262">
        <v>0</v>
      </c>
      <c r="F759" s="190" t="str">
        <f t="shared" si="14"/>
        <v>-</v>
      </c>
    </row>
    <row r="760" spans="1:6" customFormat="1" ht="12.75" customHeight="1" x14ac:dyDescent="0.2">
      <c r="A760" s="189" t="s">
        <v>1517</v>
      </c>
      <c r="B760" s="150" t="s">
        <v>1518</v>
      </c>
      <c r="C760" s="44" t="s">
        <v>1517</v>
      </c>
      <c r="D760" s="262">
        <v>0</v>
      </c>
      <c r="E760" s="262">
        <v>0</v>
      </c>
      <c r="F760" s="190" t="str">
        <f t="shared" si="14"/>
        <v>-</v>
      </c>
    </row>
    <row r="761" spans="1:6" customFormat="1" ht="12.75" customHeight="1" x14ac:dyDescent="0.2">
      <c r="A761" s="189" t="s">
        <v>1519</v>
      </c>
      <c r="B761" s="150" t="s">
        <v>1520</v>
      </c>
      <c r="C761" s="44" t="s">
        <v>1519</v>
      </c>
      <c r="D761" s="262">
        <v>0</v>
      </c>
      <c r="E761" s="262">
        <v>0</v>
      </c>
      <c r="F761" s="190" t="str">
        <f t="shared" si="14"/>
        <v>-</v>
      </c>
    </row>
    <row r="762" spans="1:6" customFormat="1" ht="12.75" customHeight="1" x14ac:dyDescent="0.2">
      <c r="A762" s="189" t="s">
        <v>1521</v>
      </c>
      <c r="B762" s="150" t="s">
        <v>1522</v>
      </c>
      <c r="C762" s="44" t="s">
        <v>1521</v>
      </c>
      <c r="D762" s="262">
        <v>0</v>
      </c>
      <c r="E762" s="262">
        <v>0</v>
      </c>
      <c r="F762" s="190" t="str">
        <f t="shared" si="14"/>
        <v>-</v>
      </c>
    </row>
    <row r="763" spans="1:6" customFormat="1" ht="12.75" customHeight="1" x14ac:dyDescent="0.2">
      <c r="A763" s="189" t="s">
        <v>1523</v>
      </c>
      <c r="B763" s="150" t="s">
        <v>1524</v>
      </c>
      <c r="C763" s="44" t="s">
        <v>1523</v>
      </c>
      <c r="D763" s="262">
        <v>0</v>
      </c>
      <c r="E763" s="262">
        <v>0</v>
      </c>
      <c r="F763" s="190" t="str">
        <f t="shared" si="14"/>
        <v>-</v>
      </c>
    </row>
    <row r="764" spans="1:6" customFormat="1" ht="12.75" customHeight="1" x14ac:dyDescent="0.2">
      <c r="A764" s="189" t="s">
        <v>1525</v>
      </c>
      <c r="B764" s="150" t="s">
        <v>1526</v>
      </c>
      <c r="C764" s="44" t="s">
        <v>1525</v>
      </c>
      <c r="D764" s="262">
        <v>0</v>
      </c>
      <c r="E764" s="262">
        <v>0</v>
      </c>
      <c r="F764" s="190" t="str">
        <f t="shared" si="14"/>
        <v>-</v>
      </c>
    </row>
    <row r="765" spans="1:6" customFormat="1" ht="12.75" customHeight="1" x14ac:dyDescent="0.2">
      <c r="A765" s="189" t="s">
        <v>1527</v>
      </c>
      <c r="B765" s="150" t="s">
        <v>1528</v>
      </c>
      <c r="C765" s="44" t="s">
        <v>1527</v>
      </c>
      <c r="D765" s="262">
        <v>0</v>
      </c>
      <c r="E765" s="262">
        <v>0</v>
      </c>
      <c r="F765" s="190" t="str">
        <f t="shared" si="14"/>
        <v>-</v>
      </c>
    </row>
    <row r="766" spans="1:6" customFormat="1" ht="12.75" customHeight="1" x14ac:dyDescent="0.2">
      <c r="A766" s="189" t="s">
        <v>1529</v>
      </c>
      <c r="B766" s="150" t="s">
        <v>1530</v>
      </c>
      <c r="C766" s="44" t="s">
        <v>1529</v>
      </c>
      <c r="D766" s="262">
        <v>0</v>
      </c>
      <c r="E766" s="262">
        <v>0</v>
      </c>
      <c r="F766" s="190" t="str">
        <f t="shared" si="14"/>
        <v>-</v>
      </c>
    </row>
    <row r="767" spans="1:6" customFormat="1" ht="24" customHeight="1" x14ac:dyDescent="0.2">
      <c r="A767" s="189" t="s">
        <v>1531</v>
      </c>
      <c r="B767" s="195" t="s">
        <v>1532</v>
      </c>
      <c r="C767" s="44" t="s">
        <v>1531</v>
      </c>
      <c r="D767" s="262">
        <v>0</v>
      </c>
      <c r="E767" s="262">
        <v>0</v>
      </c>
      <c r="F767" s="190" t="str">
        <f t="shared" si="14"/>
        <v>-</v>
      </c>
    </row>
    <row r="768" spans="1:6" customFormat="1" ht="12.75" customHeight="1" x14ac:dyDescent="0.2">
      <c r="A768" s="189" t="s">
        <v>1533</v>
      </c>
      <c r="B768" s="150" t="s">
        <v>1534</v>
      </c>
      <c r="C768" s="44" t="s">
        <v>1533</v>
      </c>
      <c r="D768" s="262">
        <v>0</v>
      </c>
      <c r="E768" s="262">
        <v>0</v>
      </c>
      <c r="F768" s="190" t="str">
        <f t="shared" si="14"/>
        <v>-</v>
      </c>
    </row>
    <row r="769" spans="1:6" customFormat="1" ht="12.75" customHeight="1" x14ac:dyDescent="0.2">
      <c r="A769" s="189" t="s">
        <v>1535</v>
      </c>
      <c r="B769" s="150" t="s">
        <v>1536</v>
      </c>
      <c r="C769" s="44" t="s">
        <v>1535</v>
      </c>
      <c r="D769" s="262">
        <v>0</v>
      </c>
      <c r="E769" s="262">
        <v>0</v>
      </c>
      <c r="F769" s="190" t="str">
        <f t="shared" si="14"/>
        <v>-</v>
      </c>
    </row>
    <row r="770" spans="1:6" customFormat="1" ht="12.75" customHeight="1" x14ac:dyDescent="0.2">
      <c r="A770" s="189" t="s">
        <v>1537</v>
      </c>
      <c r="B770" s="150" t="s">
        <v>1538</v>
      </c>
      <c r="C770" s="44" t="s">
        <v>1537</v>
      </c>
      <c r="D770" s="262">
        <v>0</v>
      </c>
      <c r="E770" s="262">
        <v>0</v>
      </c>
      <c r="F770" s="190" t="str">
        <f t="shared" si="14"/>
        <v>-</v>
      </c>
    </row>
    <row r="771" spans="1:6" customFormat="1" ht="12.75" customHeight="1" x14ac:dyDescent="0.2">
      <c r="A771" s="189" t="s">
        <v>1539</v>
      </c>
      <c r="B771" s="150" t="s">
        <v>1540</v>
      </c>
      <c r="C771" s="44" t="s">
        <v>1539</v>
      </c>
      <c r="D771" s="262">
        <v>0</v>
      </c>
      <c r="E771" s="262">
        <v>0</v>
      </c>
      <c r="F771" s="190" t="str">
        <f t="shared" si="14"/>
        <v>-</v>
      </c>
    </row>
    <row r="772" spans="1:6" customFormat="1" ht="12.75" customHeight="1" x14ac:dyDescent="0.2">
      <c r="A772" s="189" t="s">
        <v>1541</v>
      </c>
      <c r="B772" s="150" t="s">
        <v>1542</v>
      </c>
      <c r="C772" s="44" t="s">
        <v>1541</v>
      </c>
      <c r="D772" s="262">
        <v>0</v>
      </c>
      <c r="E772" s="262">
        <v>0</v>
      </c>
      <c r="F772" s="190" t="str">
        <f t="shared" si="14"/>
        <v>-</v>
      </c>
    </row>
    <row r="773" spans="1:6" customFormat="1" ht="24" customHeight="1" x14ac:dyDescent="0.2">
      <c r="A773" s="189" t="s">
        <v>1543</v>
      </c>
      <c r="B773" s="150" t="s">
        <v>1544</v>
      </c>
      <c r="C773" s="44" t="s">
        <v>1543</v>
      </c>
      <c r="D773" s="262">
        <v>0</v>
      </c>
      <c r="E773" s="262">
        <v>0</v>
      </c>
      <c r="F773" s="190" t="str">
        <f t="shared" si="14"/>
        <v>-</v>
      </c>
    </row>
    <row r="774" spans="1:6" customFormat="1" ht="24" customHeight="1" x14ac:dyDescent="0.2">
      <c r="A774" s="189" t="s">
        <v>1545</v>
      </c>
      <c r="B774" s="195" t="s">
        <v>1546</v>
      </c>
      <c r="C774" s="44" t="s">
        <v>1545</v>
      </c>
      <c r="D774" s="262">
        <v>0</v>
      </c>
      <c r="E774" s="262">
        <v>0</v>
      </c>
      <c r="F774" s="190" t="str">
        <f t="shared" si="14"/>
        <v>-</v>
      </c>
    </row>
    <row r="775" spans="1:6" customFormat="1" ht="12.75" customHeight="1" x14ac:dyDescent="0.2">
      <c r="A775" s="189" t="s">
        <v>1547</v>
      </c>
      <c r="B775" s="195" t="s">
        <v>1548</v>
      </c>
      <c r="C775" s="44" t="s">
        <v>1547</v>
      </c>
      <c r="D775" s="262">
        <v>0</v>
      </c>
      <c r="E775" s="262">
        <v>0</v>
      </c>
      <c r="F775" s="190" t="str">
        <f t="shared" si="14"/>
        <v>-</v>
      </c>
    </row>
    <row r="776" spans="1:6" customFormat="1" ht="12.75" customHeight="1" x14ac:dyDescent="0.2">
      <c r="A776" s="189" t="s">
        <v>1549</v>
      </c>
      <c r="B776" s="195" t="s">
        <v>1550</v>
      </c>
      <c r="C776" s="44" t="s">
        <v>1549</v>
      </c>
      <c r="D776" s="262">
        <v>0</v>
      </c>
      <c r="E776" s="262">
        <v>0</v>
      </c>
      <c r="F776" s="190" t="str">
        <f t="shared" si="14"/>
        <v>-</v>
      </c>
    </row>
    <row r="777" spans="1:6" customFormat="1" ht="12.75" customHeight="1" x14ac:dyDescent="0.2">
      <c r="A777" s="189" t="s">
        <v>1551</v>
      </c>
      <c r="B777" s="195" t="s">
        <v>1552</v>
      </c>
      <c r="C777" s="44" t="s">
        <v>1551</v>
      </c>
      <c r="D777" s="262">
        <v>0</v>
      </c>
      <c r="E777" s="262">
        <v>0</v>
      </c>
      <c r="F777" s="190" t="str">
        <f t="shared" ref="F777:F840" si="15">IF(D777&lt;&gt;0,IF(E777/D777&gt;=100,"&gt;&gt;100",E777/D777*100),"-")</f>
        <v>-</v>
      </c>
    </row>
    <row r="778" spans="1:6" customFormat="1" ht="12.75" customHeight="1" x14ac:dyDescent="0.2">
      <c r="A778" s="189" t="s">
        <v>1553</v>
      </c>
      <c r="B778" s="195" t="s">
        <v>1554</v>
      </c>
      <c r="C778" s="44" t="s">
        <v>1553</v>
      </c>
      <c r="D778" s="262">
        <v>0</v>
      </c>
      <c r="E778" s="262">
        <v>0</v>
      </c>
      <c r="F778" s="190" t="str">
        <f t="shared" si="15"/>
        <v>-</v>
      </c>
    </row>
    <row r="779" spans="1:6" customFormat="1" ht="24" customHeight="1" x14ac:dyDescent="0.2">
      <c r="A779" s="189" t="s">
        <v>1555</v>
      </c>
      <c r="B779" s="195" t="s">
        <v>1556</v>
      </c>
      <c r="C779" s="44" t="s">
        <v>1555</v>
      </c>
      <c r="D779" s="262">
        <v>0</v>
      </c>
      <c r="E779" s="262">
        <v>0</v>
      </c>
      <c r="F779" s="190" t="str">
        <f t="shared" si="15"/>
        <v>-</v>
      </c>
    </row>
    <row r="780" spans="1:6" customFormat="1" ht="24" customHeight="1" x14ac:dyDescent="0.2">
      <c r="A780" s="189" t="s">
        <v>1557</v>
      </c>
      <c r="B780" s="195" t="s">
        <v>1558</v>
      </c>
      <c r="C780" s="44" t="s">
        <v>1557</v>
      </c>
      <c r="D780" s="262">
        <v>0</v>
      </c>
      <c r="E780" s="262">
        <v>0</v>
      </c>
      <c r="F780" s="190" t="str">
        <f t="shared" si="15"/>
        <v>-</v>
      </c>
    </row>
    <row r="781" spans="1:6" customFormat="1" ht="12.75" customHeight="1" x14ac:dyDescent="0.2">
      <c r="A781" s="189" t="s">
        <v>1559</v>
      </c>
      <c r="B781" s="195" t="s">
        <v>1560</v>
      </c>
      <c r="C781" s="44" t="s">
        <v>1559</v>
      </c>
      <c r="D781" s="262">
        <v>0</v>
      </c>
      <c r="E781" s="262">
        <v>0</v>
      </c>
      <c r="F781" s="190" t="str">
        <f t="shared" si="15"/>
        <v>-</v>
      </c>
    </row>
    <row r="782" spans="1:6" customFormat="1" ht="24" customHeight="1" x14ac:dyDescent="0.2">
      <c r="A782" s="189" t="s">
        <v>1561</v>
      </c>
      <c r="B782" s="195" t="s">
        <v>1562</v>
      </c>
      <c r="C782" s="44" t="s">
        <v>1561</v>
      </c>
      <c r="D782" s="262">
        <v>0</v>
      </c>
      <c r="E782" s="262">
        <v>0</v>
      </c>
      <c r="F782" s="190" t="str">
        <f t="shared" si="15"/>
        <v>-</v>
      </c>
    </row>
    <row r="783" spans="1:6" customFormat="1" ht="12.75" customHeight="1" x14ac:dyDescent="0.2">
      <c r="A783" s="189" t="s">
        <v>1563</v>
      </c>
      <c r="B783" s="195" t="s">
        <v>1564</v>
      </c>
      <c r="C783" s="44" t="s">
        <v>1563</v>
      </c>
      <c r="D783" s="262">
        <v>0</v>
      </c>
      <c r="E783" s="262">
        <v>0</v>
      </c>
      <c r="F783" s="190" t="str">
        <f t="shared" si="15"/>
        <v>-</v>
      </c>
    </row>
    <row r="784" spans="1:6" customFormat="1" ht="12.75" customHeight="1" x14ac:dyDescent="0.2">
      <c r="A784" s="189" t="s">
        <v>1565</v>
      </c>
      <c r="B784" s="195" t="s">
        <v>1566</v>
      </c>
      <c r="C784" s="44" t="s">
        <v>1565</v>
      </c>
      <c r="D784" s="262">
        <v>0</v>
      </c>
      <c r="E784" s="262">
        <v>0</v>
      </c>
      <c r="F784" s="190" t="str">
        <f t="shared" si="15"/>
        <v>-</v>
      </c>
    </row>
    <row r="785" spans="1:6" customFormat="1" ht="24" customHeight="1" x14ac:dyDescent="0.2">
      <c r="A785" s="189" t="s">
        <v>1567</v>
      </c>
      <c r="B785" s="195" t="s">
        <v>1568</v>
      </c>
      <c r="C785" s="44" t="s">
        <v>1567</v>
      </c>
      <c r="D785" s="262">
        <v>0</v>
      </c>
      <c r="E785" s="262">
        <v>0</v>
      </c>
      <c r="F785" s="190" t="str">
        <f t="shared" si="15"/>
        <v>-</v>
      </c>
    </row>
    <row r="786" spans="1:6" customFormat="1" ht="24" customHeight="1" x14ac:dyDescent="0.2">
      <c r="A786" s="189" t="s">
        <v>1569</v>
      </c>
      <c r="B786" s="195" t="s">
        <v>1570</v>
      </c>
      <c r="C786" s="44" t="s">
        <v>1569</v>
      </c>
      <c r="D786" s="262">
        <v>0</v>
      </c>
      <c r="E786" s="262">
        <v>0</v>
      </c>
      <c r="F786" s="190" t="str">
        <f t="shared" si="15"/>
        <v>-</v>
      </c>
    </row>
    <row r="787" spans="1:6" customFormat="1" ht="24" customHeight="1" x14ac:dyDescent="0.2">
      <c r="A787" s="189" t="s">
        <v>1571</v>
      </c>
      <c r="B787" s="195" t="s">
        <v>1572</v>
      </c>
      <c r="C787" s="44" t="s">
        <v>1571</v>
      </c>
      <c r="D787" s="262">
        <v>0</v>
      </c>
      <c r="E787" s="262">
        <v>0</v>
      </c>
      <c r="F787" s="190" t="str">
        <f t="shared" si="15"/>
        <v>-</v>
      </c>
    </row>
    <row r="788" spans="1:6" customFormat="1" ht="24" customHeight="1" x14ac:dyDescent="0.2">
      <c r="A788" s="189" t="s">
        <v>1573</v>
      </c>
      <c r="B788" s="195" t="s">
        <v>1574</v>
      </c>
      <c r="C788" s="44" t="s">
        <v>1573</v>
      </c>
      <c r="D788" s="262">
        <v>0</v>
      </c>
      <c r="E788" s="262">
        <v>0</v>
      </c>
      <c r="F788" s="190" t="str">
        <f t="shared" si="15"/>
        <v>-</v>
      </c>
    </row>
    <row r="789" spans="1:6" customFormat="1" ht="24" customHeight="1" x14ac:dyDescent="0.2">
      <c r="A789" s="189" t="s">
        <v>1575</v>
      </c>
      <c r="B789" s="195" t="s">
        <v>1576</v>
      </c>
      <c r="C789" s="44" t="s">
        <v>1575</v>
      </c>
      <c r="D789" s="262">
        <v>0</v>
      </c>
      <c r="E789" s="262">
        <v>0</v>
      </c>
      <c r="F789" s="190" t="str">
        <f t="shared" si="15"/>
        <v>-</v>
      </c>
    </row>
    <row r="790" spans="1:6" customFormat="1" ht="24" customHeight="1" x14ac:dyDescent="0.2">
      <c r="A790" s="189" t="s">
        <v>1577</v>
      </c>
      <c r="B790" s="150" t="s">
        <v>1578</v>
      </c>
      <c r="C790" s="44" t="s">
        <v>1577</v>
      </c>
      <c r="D790" s="262">
        <v>0</v>
      </c>
      <c r="E790" s="262">
        <v>0</v>
      </c>
      <c r="F790" s="190" t="str">
        <f t="shared" si="15"/>
        <v>-</v>
      </c>
    </row>
    <row r="791" spans="1:6" customFormat="1" ht="24" customHeight="1" x14ac:dyDescent="0.2">
      <c r="A791" s="189" t="s">
        <v>1579</v>
      </c>
      <c r="B791" s="150" t="s">
        <v>1580</v>
      </c>
      <c r="C791" s="44" t="s">
        <v>1579</v>
      </c>
      <c r="D791" s="262">
        <v>0</v>
      </c>
      <c r="E791" s="262">
        <v>0</v>
      </c>
      <c r="F791" s="190" t="str">
        <f t="shared" si="15"/>
        <v>-</v>
      </c>
    </row>
    <row r="792" spans="1:6" customFormat="1" ht="24" customHeight="1" x14ac:dyDescent="0.2">
      <c r="A792" s="189" t="s">
        <v>1581</v>
      </c>
      <c r="B792" s="150" t="s">
        <v>1582</v>
      </c>
      <c r="C792" s="44" t="s">
        <v>1581</v>
      </c>
      <c r="D792" s="262">
        <v>0</v>
      </c>
      <c r="E792" s="262">
        <v>0</v>
      </c>
      <c r="F792" s="190" t="str">
        <f t="shared" si="15"/>
        <v>-</v>
      </c>
    </row>
    <row r="793" spans="1:6" customFormat="1" ht="24" customHeight="1" x14ac:dyDescent="0.2">
      <c r="A793" s="189" t="s">
        <v>1583</v>
      </c>
      <c r="B793" s="150" t="s">
        <v>1584</v>
      </c>
      <c r="C793" s="44" t="s">
        <v>1583</v>
      </c>
      <c r="D793" s="262">
        <v>0</v>
      </c>
      <c r="E793" s="262">
        <v>0</v>
      </c>
      <c r="F793" s="190" t="str">
        <f t="shared" si="15"/>
        <v>-</v>
      </c>
    </row>
    <row r="794" spans="1:6" customFormat="1" ht="12.75" customHeight="1" x14ac:dyDescent="0.2">
      <c r="A794" s="189" t="s">
        <v>1585</v>
      </c>
      <c r="B794" s="150" t="s">
        <v>1586</v>
      </c>
      <c r="C794" s="44" t="s">
        <v>1585</v>
      </c>
      <c r="D794" s="262">
        <v>0</v>
      </c>
      <c r="E794" s="262">
        <v>0</v>
      </c>
      <c r="F794" s="190" t="str">
        <f t="shared" si="15"/>
        <v>-</v>
      </c>
    </row>
    <row r="795" spans="1:6" customFormat="1" ht="12.75" customHeight="1" x14ac:dyDescent="0.2">
      <c r="A795" s="189" t="s">
        <v>1587</v>
      </c>
      <c r="B795" s="150" t="s">
        <v>1588</v>
      </c>
      <c r="C795" s="44" t="s">
        <v>1587</v>
      </c>
      <c r="D795" s="262">
        <v>0</v>
      </c>
      <c r="E795" s="262">
        <v>0</v>
      </c>
      <c r="F795" s="190" t="str">
        <f t="shared" si="15"/>
        <v>-</v>
      </c>
    </row>
    <row r="796" spans="1:6" customFormat="1" ht="12.75" customHeight="1" x14ac:dyDescent="0.2">
      <c r="A796" s="189" t="s">
        <v>1589</v>
      </c>
      <c r="B796" s="150" t="s">
        <v>1590</v>
      </c>
      <c r="C796" s="44" t="s">
        <v>1589</v>
      </c>
      <c r="D796" s="262">
        <v>0</v>
      </c>
      <c r="E796" s="262">
        <v>0</v>
      </c>
      <c r="F796" s="190" t="str">
        <f t="shared" si="15"/>
        <v>-</v>
      </c>
    </row>
    <row r="797" spans="1:6" customFormat="1" ht="24" customHeight="1" x14ac:dyDescent="0.2">
      <c r="A797" s="189" t="s">
        <v>1591</v>
      </c>
      <c r="B797" s="150" t="s">
        <v>1592</v>
      </c>
      <c r="C797" s="44" t="s">
        <v>1591</v>
      </c>
      <c r="D797" s="262">
        <v>0</v>
      </c>
      <c r="E797" s="262">
        <v>0</v>
      </c>
      <c r="F797" s="190" t="str">
        <f t="shared" si="15"/>
        <v>-</v>
      </c>
    </row>
    <row r="798" spans="1:6" customFormat="1" ht="24" customHeight="1" x14ac:dyDescent="0.2">
      <c r="A798" s="189" t="s">
        <v>1593</v>
      </c>
      <c r="B798" s="150" t="s">
        <v>1594</v>
      </c>
      <c r="C798" s="44" t="s">
        <v>1593</v>
      </c>
      <c r="D798" s="262">
        <v>0</v>
      </c>
      <c r="E798" s="262">
        <v>0</v>
      </c>
      <c r="F798" s="190" t="str">
        <f t="shared" si="15"/>
        <v>-</v>
      </c>
    </row>
    <row r="799" spans="1:6" customFormat="1" ht="24" customHeight="1" x14ac:dyDescent="0.2">
      <c r="A799" s="189" t="s">
        <v>1595</v>
      </c>
      <c r="B799" s="150" t="s">
        <v>1596</v>
      </c>
      <c r="C799" s="44" t="s">
        <v>1595</v>
      </c>
      <c r="D799" s="262">
        <v>0</v>
      </c>
      <c r="E799" s="262">
        <v>0</v>
      </c>
      <c r="F799" s="190" t="str">
        <f t="shared" si="15"/>
        <v>-</v>
      </c>
    </row>
    <row r="800" spans="1:6" customFormat="1" ht="24" customHeight="1" x14ac:dyDescent="0.2">
      <c r="A800" s="189" t="s">
        <v>1597</v>
      </c>
      <c r="B800" s="150" t="s">
        <v>1598</v>
      </c>
      <c r="C800" s="44" t="s">
        <v>1597</v>
      </c>
      <c r="D800" s="262">
        <v>0</v>
      </c>
      <c r="E800" s="262">
        <v>0</v>
      </c>
      <c r="F800" s="190" t="str">
        <f t="shared" si="15"/>
        <v>-</v>
      </c>
    </row>
    <row r="801" spans="1:6" customFormat="1" ht="24" customHeight="1" x14ac:dyDescent="0.2">
      <c r="A801" s="189" t="s">
        <v>1599</v>
      </c>
      <c r="B801" s="150" t="s">
        <v>1600</v>
      </c>
      <c r="C801" s="44" t="s">
        <v>1599</v>
      </c>
      <c r="D801" s="262">
        <v>0</v>
      </c>
      <c r="E801" s="262">
        <v>0</v>
      </c>
      <c r="F801" s="190" t="str">
        <f t="shared" si="15"/>
        <v>-</v>
      </c>
    </row>
    <row r="802" spans="1:6" customFormat="1" ht="24" customHeight="1" x14ac:dyDescent="0.2">
      <c r="A802" s="189" t="s">
        <v>1601</v>
      </c>
      <c r="B802" s="150" t="s">
        <v>1602</v>
      </c>
      <c r="C802" s="44" t="s">
        <v>1601</v>
      </c>
      <c r="D802" s="262">
        <v>0</v>
      </c>
      <c r="E802" s="262">
        <v>0</v>
      </c>
      <c r="F802" s="190" t="str">
        <f t="shared" si="15"/>
        <v>-</v>
      </c>
    </row>
    <row r="803" spans="1:6" customFormat="1" ht="24" customHeight="1" x14ac:dyDescent="0.2">
      <c r="A803" s="189" t="s">
        <v>1603</v>
      </c>
      <c r="B803" s="150" t="s">
        <v>1604</v>
      </c>
      <c r="C803" s="44" t="s">
        <v>1603</v>
      </c>
      <c r="D803" s="262">
        <v>0</v>
      </c>
      <c r="E803" s="262">
        <v>0</v>
      </c>
      <c r="F803" s="190" t="str">
        <f t="shared" si="15"/>
        <v>-</v>
      </c>
    </row>
    <row r="804" spans="1:6" customFormat="1" ht="12.75" customHeight="1" x14ac:dyDescent="0.2">
      <c r="A804" s="189" t="s">
        <v>1605</v>
      </c>
      <c r="B804" s="150" t="s">
        <v>1606</v>
      </c>
      <c r="C804" s="44" t="s">
        <v>1605</v>
      </c>
      <c r="D804" s="262">
        <v>0</v>
      </c>
      <c r="E804" s="262">
        <v>0</v>
      </c>
      <c r="F804" s="190" t="str">
        <f t="shared" si="15"/>
        <v>-</v>
      </c>
    </row>
    <row r="805" spans="1:6" customFormat="1" ht="12.75" customHeight="1" x14ac:dyDescent="0.2">
      <c r="A805" s="189" t="s">
        <v>1607</v>
      </c>
      <c r="B805" s="150" t="s">
        <v>1608</v>
      </c>
      <c r="C805" s="44" t="s">
        <v>1607</v>
      </c>
      <c r="D805" s="262">
        <v>0</v>
      </c>
      <c r="E805" s="262">
        <v>0</v>
      </c>
      <c r="F805" s="190" t="str">
        <f t="shared" si="15"/>
        <v>-</v>
      </c>
    </row>
    <row r="806" spans="1:6" customFormat="1" ht="24" customHeight="1" x14ac:dyDescent="0.2">
      <c r="A806" s="189" t="s">
        <v>1609</v>
      </c>
      <c r="B806" s="150" t="s">
        <v>1610</v>
      </c>
      <c r="C806" s="44" t="s">
        <v>1609</v>
      </c>
      <c r="D806" s="262">
        <v>0</v>
      </c>
      <c r="E806" s="262">
        <v>0</v>
      </c>
      <c r="F806" s="190" t="str">
        <f t="shared" si="15"/>
        <v>-</v>
      </c>
    </row>
    <row r="807" spans="1:6" customFormat="1" ht="24" customHeight="1" x14ac:dyDescent="0.2">
      <c r="A807" s="189" t="s">
        <v>1611</v>
      </c>
      <c r="B807" s="150" t="s">
        <v>1612</v>
      </c>
      <c r="C807" s="44" t="s">
        <v>1611</v>
      </c>
      <c r="D807" s="262">
        <v>0</v>
      </c>
      <c r="E807" s="262">
        <v>0</v>
      </c>
      <c r="F807" s="190" t="str">
        <f t="shared" si="15"/>
        <v>-</v>
      </c>
    </row>
    <row r="808" spans="1:6" customFormat="1" ht="12.75" customHeight="1" x14ac:dyDescent="0.2">
      <c r="A808" s="189" t="s">
        <v>1613</v>
      </c>
      <c r="B808" s="150" t="s">
        <v>1614</v>
      </c>
      <c r="C808" s="44" t="s">
        <v>1613</v>
      </c>
      <c r="D808" s="262">
        <v>0</v>
      </c>
      <c r="E808" s="262">
        <v>0</v>
      </c>
      <c r="F808" s="190" t="str">
        <f t="shared" si="15"/>
        <v>-</v>
      </c>
    </row>
    <row r="809" spans="1:6" customFormat="1" ht="12.75" customHeight="1" x14ac:dyDescent="0.2">
      <c r="A809" s="189" t="s">
        <v>1615</v>
      </c>
      <c r="B809" s="150" t="s">
        <v>1616</v>
      </c>
      <c r="C809" s="44" t="s">
        <v>1615</v>
      </c>
      <c r="D809" s="262">
        <v>0</v>
      </c>
      <c r="E809" s="262">
        <v>0</v>
      </c>
      <c r="F809" s="190" t="str">
        <f t="shared" si="15"/>
        <v>-</v>
      </c>
    </row>
    <row r="810" spans="1:6" customFormat="1" ht="12.75" customHeight="1" x14ac:dyDescent="0.2">
      <c r="A810" s="189" t="s">
        <v>1617</v>
      </c>
      <c r="B810" s="150" t="s">
        <v>1618</v>
      </c>
      <c r="C810" s="44" t="s">
        <v>1617</v>
      </c>
      <c r="D810" s="262">
        <v>0</v>
      </c>
      <c r="E810" s="262">
        <v>0</v>
      </c>
      <c r="F810" s="190" t="str">
        <f t="shared" si="15"/>
        <v>-</v>
      </c>
    </row>
    <row r="811" spans="1:6" customFormat="1" ht="12.75" customHeight="1" x14ac:dyDescent="0.2">
      <c r="A811" s="189" t="s">
        <v>1619</v>
      </c>
      <c r="B811" s="150" t="s">
        <v>1620</v>
      </c>
      <c r="C811" s="44" t="s">
        <v>1619</v>
      </c>
      <c r="D811" s="262">
        <v>0</v>
      </c>
      <c r="E811" s="262">
        <v>0</v>
      </c>
      <c r="F811" s="190" t="str">
        <f t="shared" si="15"/>
        <v>-</v>
      </c>
    </row>
    <row r="812" spans="1:6" customFormat="1" ht="12.75" customHeight="1" x14ac:dyDescent="0.2">
      <c r="A812" s="189" t="s">
        <v>1621</v>
      </c>
      <c r="B812" s="150" t="s">
        <v>1622</v>
      </c>
      <c r="C812" s="44" t="s">
        <v>1621</v>
      </c>
      <c r="D812" s="262">
        <v>0</v>
      </c>
      <c r="E812" s="262">
        <v>0</v>
      </c>
      <c r="F812" s="190" t="str">
        <f t="shared" si="15"/>
        <v>-</v>
      </c>
    </row>
    <row r="813" spans="1:6" customFormat="1" ht="12.75" customHeight="1" x14ac:dyDescent="0.2">
      <c r="A813" s="189" t="s">
        <v>1623</v>
      </c>
      <c r="B813" s="150" t="s">
        <v>1624</v>
      </c>
      <c r="C813" s="44" t="s">
        <v>1623</v>
      </c>
      <c r="D813" s="262">
        <v>0</v>
      </c>
      <c r="E813" s="262">
        <v>0</v>
      </c>
      <c r="F813" s="190" t="str">
        <f t="shared" si="15"/>
        <v>-</v>
      </c>
    </row>
    <row r="814" spans="1:6" customFormat="1" ht="12.75" customHeight="1" x14ac:dyDescent="0.2">
      <c r="A814" s="189" t="s">
        <v>1625</v>
      </c>
      <c r="B814" s="150" t="s">
        <v>1626</v>
      </c>
      <c r="C814" s="44" t="s">
        <v>1625</v>
      </c>
      <c r="D814" s="262">
        <v>0</v>
      </c>
      <c r="E814" s="262">
        <v>0</v>
      </c>
      <c r="F814" s="190" t="str">
        <f t="shared" si="15"/>
        <v>-</v>
      </c>
    </row>
    <row r="815" spans="1:6" customFormat="1" ht="12.75" customHeight="1" x14ac:dyDescent="0.2">
      <c r="A815" s="189" t="s">
        <v>1627</v>
      </c>
      <c r="B815" s="150" t="s">
        <v>1628</v>
      </c>
      <c r="C815" s="44" t="s">
        <v>1627</v>
      </c>
      <c r="D815" s="262">
        <v>0</v>
      </c>
      <c r="E815" s="262">
        <v>0</v>
      </c>
      <c r="F815" s="190" t="str">
        <f t="shared" si="15"/>
        <v>-</v>
      </c>
    </row>
    <row r="816" spans="1:6" customFormat="1" ht="12.75" customHeight="1" x14ac:dyDescent="0.2">
      <c r="A816" s="189" t="s">
        <v>1629</v>
      </c>
      <c r="B816" s="150" t="s">
        <v>1630</v>
      </c>
      <c r="C816" s="44" t="s">
        <v>1629</v>
      </c>
      <c r="D816" s="262">
        <v>0</v>
      </c>
      <c r="E816" s="262">
        <v>0</v>
      </c>
      <c r="F816" s="190" t="str">
        <f t="shared" si="15"/>
        <v>-</v>
      </c>
    </row>
    <row r="817" spans="1:6" customFormat="1" ht="12.75" customHeight="1" x14ac:dyDescent="0.2">
      <c r="A817" s="189" t="s">
        <v>1631</v>
      </c>
      <c r="B817" s="150" t="s">
        <v>1632</v>
      </c>
      <c r="C817" s="44" t="s">
        <v>1631</v>
      </c>
      <c r="D817" s="262">
        <v>0</v>
      </c>
      <c r="E817" s="262">
        <v>0</v>
      </c>
      <c r="F817" s="190" t="str">
        <f t="shared" si="15"/>
        <v>-</v>
      </c>
    </row>
    <row r="818" spans="1:6" customFormat="1" ht="12.75" customHeight="1" x14ac:dyDescent="0.2">
      <c r="A818" s="189" t="s">
        <v>1633</v>
      </c>
      <c r="B818" s="150" t="s">
        <v>1634</v>
      </c>
      <c r="C818" s="44" t="s">
        <v>1633</v>
      </c>
      <c r="D818" s="262">
        <v>0</v>
      </c>
      <c r="E818" s="262">
        <v>0</v>
      </c>
      <c r="F818" s="190" t="str">
        <f t="shared" si="15"/>
        <v>-</v>
      </c>
    </row>
    <row r="819" spans="1:6" customFormat="1" ht="12.75" customHeight="1" x14ac:dyDescent="0.2">
      <c r="A819" s="189" t="s">
        <v>1635</v>
      </c>
      <c r="B819" s="150" t="s">
        <v>1636</v>
      </c>
      <c r="C819" s="44" t="s">
        <v>1635</v>
      </c>
      <c r="D819" s="262">
        <v>0</v>
      </c>
      <c r="E819" s="262">
        <v>0</v>
      </c>
      <c r="F819" s="190" t="str">
        <f t="shared" si="15"/>
        <v>-</v>
      </c>
    </row>
    <row r="820" spans="1:6" customFormat="1" ht="24" customHeight="1" x14ac:dyDescent="0.2">
      <c r="A820" s="189" t="s">
        <v>1637</v>
      </c>
      <c r="B820" s="195" t="s">
        <v>1638</v>
      </c>
      <c r="C820" s="44" t="s">
        <v>1637</v>
      </c>
      <c r="D820" s="262">
        <v>0</v>
      </c>
      <c r="E820" s="262">
        <v>0</v>
      </c>
      <c r="F820" s="190" t="str">
        <f t="shared" si="15"/>
        <v>-</v>
      </c>
    </row>
    <row r="821" spans="1:6" customFormat="1" ht="12.75" customHeight="1" x14ac:dyDescent="0.2">
      <c r="A821" s="189" t="s">
        <v>1639</v>
      </c>
      <c r="B821" s="150" t="s">
        <v>1640</v>
      </c>
      <c r="C821" s="44" t="s">
        <v>1639</v>
      </c>
      <c r="D821" s="262">
        <v>0</v>
      </c>
      <c r="E821" s="262">
        <v>0</v>
      </c>
      <c r="F821" s="190" t="str">
        <f t="shared" si="15"/>
        <v>-</v>
      </c>
    </row>
    <row r="822" spans="1:6" customFormat="1" ht="12.75" customHeight="1" x14ac:dyDescent="0.2">
      <c r="A822" s="189" t="s">
        <v>1641</v>
      </c>
      <c r="B822" s="150" t="s">
        <v>1642</v>
      </c>
      <c r="C822" s="44" t="s">
        <v>1641</v>
      </c>
      <c r="D822" s="262">
        <v>0</v>
      </c>
      <c r="E822" s="262">
        <v>0</v>
      </c>
      <c r="F822" s="190" t="str">
        <f t="shared" si="15"/>
        <v>-</v>
      </c>
    </row>
    <row r="823" spans="1:6" customFormat="1" ht="12.75" customHeight="1" x14ac:dyDescent="0.2">
      <c r="A823" s="189" t="s">
        <v>1643</v>
      </c>
      <c r="B823" s="150" t="s">
        <v>1644</v>
      </c>
      <c r="C823" s="44" t="s">
        <v>1643</v>
      </c>
      <c r="D823" s="262">
        <v>0</v>
      </c>
      <c r="E823" s="262">
        <v>0</v>
      </c>
      <c r="F823" s="190" t="str">
        <f t="shared" si="15"/>
        <v>-</v>
      </c>
    </row>
    <row r="824" spans="1:6" customFormat="1" ht="12.75" customHeight="1" x14ac:dyDescent="0.2">
      <c r="A824" s="189" t="s">
        <v>1645</v>
      </c>
      <c r="B824" s="150" t="s">
        <v>1646</v>
      </c>
      <c r="C824" s="44" t="s">
        <v>1645</v>
      </c>
      <c r="D824" s="262">
        <v>0</v>
      </c>
      <c r="E824" s="262">
        <v>0</v>
      </c>
      <c r="F824" s="190" t="str">
        <f t="shared" si="15"/>
        <v>-</v>
      </c>
    </row>
    <row r="825" spans="1:6" customFormat="1" ht="12.75" customHeight="1" x14ac:dyDescent="0.2">
      <c r="A825" s="189" t="s">
        <v>1647</v>
      </c>
      <c r="B825" s="150" t="s">
        <v>1624</v>
      </c>
      <c r="C825" s="44" t="s">
        <v>1647</v>
      </c>
      <c r="D825" s="262">
        <v>0</v>
      </c>
      <c r="E825" s="262">
        <v>0</v>
      </c>
      <c r="F825" s="190" t="str">
        <f t="shared" si="15"/>
        <v>-</v>
      </c>
    </row>
    <row r="826" spans="1:6" customFormat="1" ht="12.75" customHeight="1" x14ac:dyDescent="0.2">
      <c r="A826" s="189" t="s">
        <v>1648</v>
      </c>
      <c r="B826" s="150" t="s">
        <v>1649</v>
      </c>
      <c r="C826" s="44" t="s">
        <v>1648</v>
      </c>
      <c r="D826" s="262">
        <v>0</v>
      </c>
      <c r="E826" s="262">
        <v>0</v>
      </c>
      <c r="F826" s="190" t="str">
        <f t="shared" si="15"/>
        <v>-</v>
      </c>
    </row>
    <row r="827" spans="1:6" customFormat="1" ht="12.75" customHeight="1" x14ac:dyDescent="0.2">
      <c r="A827" s="189" t="s">
        <v>1650</v>
      </c>
      <c r="B827" s="150" t="s">
        <v>1651</v>
      </c>
      <c r="C827" s="44" t="s">
        <v>1650</v>
      </c>
      <c r="D827" s="262">
        <v>0</v>
      </c>
      <c r="E827" s="262">
        <v>0</v>
      </c>
      <c r="F827" s="190" t="str">
        <f t="shared" si="15"/>
        <v>-</v>
      </c>
    </row>
    <row r="828" spans="1:6" customFormat="1" ht="12.75" customHeight="1" x14ac:dyDescent="0.2">
      <c r="A828" s="189" t="s">
        <v>1652</v>
      </c>
      <c r="B828" s="150" t="s">
        <v>1653</v>
      </c>
      <c r="C828" s="44" t="s">
        <v>1652</v>
      </c>
      <c r="D828" s="262">
        <v>0</v>
      </c>
      <c r="E828" s="262">
        <v>0</v>
      </c>
      <c r="F828" s="190" t="str">
        <f t="shared" si="15"/>
        <v>-</v>
      </c>
    </row>
    <row r="829" spans="1:6" customFormat="1" ht="12.75" customHeight="1" x14ac:dyDescent="0.2">
      <c r="A829" s="189" t="s">
        <v>1654</v>
      </c>
      <c r="B829" s="150" t="s">
        <v>1655</v>
      </c>
      <c r="C829" s="44" t="s">
        <v>1654</v>
      </c>
      <c r="D829" s="262">
        <v>0</v>
      </c>
      <c r="E829" s="262">
        <v>0</v>
      </c>
      <c r="F829" s="190" t="str">
        <f t="shared" si="15"/>
        <v>-</v>
      </c>
    </row>
    <row r="830" spans="1:6" customFormat="1" ht="12.75" customHeight="1" x14ac:dyDescent="0.2">
      <c r="A830" s="189" t="s">
        <v>1656</v>
      </c>
      <c r="B830" s="150" t="s">
        <v>1657</v>
      </c>
      <c r="C830" s="44" t="s">
        <v>1656</v>
      </c>
      <c r="D830" s="262">
        <v>0</v>
      </c>
      <c r="E830" s="262">
        <v>0</v>
      </c>
      <c r="F830" s="190" t="str">
        <f t="shared" si="15"/>
        <v>-</v>
      </c>
    </row>
    <row r="831" spans="1:6" customFormat="1" ht="12.75" customHeight="1" x14ac:dyDescent="0.2">
      <c r="A831" s="189" t="s">
        <v>1658</v>
      </c>
      <c r="B831" s="150" t="s">
        <v>1659</v>
      </c>
      <c r="C831" s="44" t="s">
        <v>1658</v>
      </c>
      <c r="D831" s="262">
        <v>0</v>
      </c>
      <c r="E831" s="262">
        <v>0</v>
      </c>
      <c r="F831" s="190" t="str">
        <f t="shared" si="15"/>
        <v>-</v>
      </c>
    </row>
    <row r="832" spans="1:6" customFormat="1" ht="12.75" customHeight="1" x14ac:dyDescent="0.2">
      <c r="A832" s="189" t="s">
        <v>1660</v>
      </c>
      <c r="B832" s="150" t="s">
        <v>1661</v>
      </c>
      <c r="C832" s="44" t="s">
        <v>1660</v>
      </c>
      <c r="D832" s="262">
        <v>0</v>
      </c>
      <c r="E832" s="262">
        <v>0</v>
      </c>
      <c r="F832" s="190" t="str">
        <f t="shared" si="15"/>
        <v>-</v>
      </c>
    </row>
    <row r="833" spans="1:6" customFormat="1" ht="12.75" customHeight="1" x14ac:dyDescent="0.2">
      <c r="A833" s="189" t="s">
        <v>1662</v>
      </c>
      <c r="B833" s="150" t="s">
        <v>1663</v>
      </c>
      <c r="C833" s="44" t="s">
        <v>1662</v>
      </c>
      <c r="D833" s="262">
        <v>0</v>
      </c>
      <c r="E833" s="262">
        <v>0</v>
      </c>
      <c r="F833" s="190" t="str">
        <f t="shared" si="15"/>
        <v>-</v>
      </c>
    </row>
    <row r="834" spans="1:6" customFormat="1" ht="12.75" customHeight="1" x14ac:dyDescent="0.2">
      <c r="A834" s="189" t="s">
        <v>1664</v>
      </c>
      <c r="B834" s="150" t="s">
        <v>1665</v>
      </c>
      <c r="C834" s="44" t="s">
        <v>1664</v>
      </c>
      <c r="D834" s="262">
        <v>0</v>
      </c>
      <c r="E834" s="262">
        <v>0</v>
      </c>
      <c r="F834" s="190" t="str">
        <f t="shared" si="15"/>
        <v>-</v>
      </c>
    </row>
    <row r="835" spans="1:6" customFormat="1" ht="12.75" customHeight="1" x14ac:dyDescent="0.2">
      <c r="A835" s="189" t="s">
        <v>1666</v>
      </c>
      <c r="B835" s="150" t="s">
        <v>1667</v>
      </c>
      <c r="C835" s="44" t="s">
        <v>1666</v>
      </c>
      <c r="D835" s="262">
        <v>0</v>
      </c>
      <c r="E835" s="262">
        <v>0</v>
      </c>
      <c r="F835" s="190" t="str">
        <f t="shared" si="15"/>
        <v>-</v>
      </c>
    </row>
    <row r="836" spans="1:6" customFormat="1" ht="12.75" customHeight="1" x14ac:dyDescent="0.2">
      <c r="A836" s="189" t="s">
        <v>1668</v>
      </c>
      <c r="B836" s="150" t="s">
        <v>1669</v>
      </c>
      <c r="C836" s="44" t="s">
        <v>1668</v>
      </c>
      <c r="D836" s="262">
        <v>0</v>
      </c>
      <c r="E836" s="262">
        <v>0</v>
      </c>
      <c r="F836" s="190" t="str">
        <f t="shared" si="15"/>
        <v>-</v>
      </c>
    </row>
    <row r="837" spans="1:6" customFormat="1" ht="12.75" customHeight="1" x14ac:dyDescent="0.2">
      <c r="A837" s="189" t="s">
        <v>1670</v>
      </c>
      <c r="B837" s="150" t="s">
        <v>1671</v>
      </c>
      <c r="C837" s="44" t="s">
        <v>1670</v>
      </c>
      <c r="D837" s="262">
        <v>0</v>
      </c>
      <c r="E837" s="262">
        <v>0</v>
      </c>
      <c r="F837" s="190" t="str">
        <f t="shared" si="15"/>
        <v>-</v>
      </c>
    </row>
    <row r="838" spans="1:6" customFormat="1" ht="12.75" customHeight="1" x14ac:dyDescent="0.2">
      <c r="A838" s="189" t="s">
        <v>1672</v>
      </c>
      <c r="B838" s="150" t="s">
        <v>1673</v>
      </c>
      <c r="C838" s="44" t="s">
        <v>1672</v>
      </c>
      <c r="D838" s="262">
        <v>0</v>
      </c>
      <c r="E838" s="262">
        <v>0</v>
      </c>
      <c r="F838" s="190" t="str">
        <f t="shared" si="15"/>
        <v>-</v>
      </c>
    </row>
    <row r="839" spans="1:6" customFormat="1" ht="12.75" customHeight="1" x14ac:dyDescent="0.2">
      <c r="A839" s="189" t="s">
        <v>1674</v>
      </c>
      <c r="B839" s="150" t="s">
        <v>1675</v>
      </c>
      <c r="C839" s="44" t="s">
        <v>1674</v>
      </c>
      <c r="D839" s="262">
        <v>0</v>
      </c>
      <c r="E839" s="262">
        <v>0</v>
      </c>
      <c r="F839" s="190" t="str">
        <f t="shared" si="15"/>
        <v>-</v>
      </c>
    </row>
    <row r="840" spans="1:6" customFormat="1" ht="12.75" customHeight="1" x14ac:dyDescent="0.2">
      <c r="A840" s="189" t="s">
        <v>1676</v>
      </c>
      <c r="B840" s="150" t="s">
        <v>1677</v>
      </c>
      <c r="C840" s="44" t="s">
        <v>1676</v>
      </c>
      <c r="D840" s="262">
        <v>0</v>
      </c>
      <c r="E840" s="262">
        <v>0</v>
      </c>
      <c r="F840" s="190" t="str">
        <f t="shared" si="15"/>
        <v>-</v>
      </c>
    </row>
    <row r="841" spans="1:6" customFormat="1" ht="12.75" customHeight="1" x14ac:dyDescent="0.2">
      <c r="A841" s="189" t="s">
        <v>1678</v>
      </c>
      <c r="B841" s="150" t="s">
        <v>1679</v>
      </c>
      <c r="C841" s="44" t="s">
        <v>1678</v>
      </c>
      <c r="D841" s="262">
        <v>0</v>
      </c>
      <c r="E841" s="262">
        <v>0</v>
      </c>
      <c r="F841" s="190" t="str">
        <f t="shared" ref="F841:F904" si="16">IF(D841&lt;&gt;0,IF(E841/D841&gt;=100,"&gt;&gt;100",E841/D841*100),"-")</f>
        <v>-</v>
      </c>
    </row>
    <row r="842" spans="1:6" customFormat="1" ht="12.75" customHeight="1" x14ac:dyDescent="0.2">
      <c r="A842" s="189" t="s">
        <v>1680</v>
      </c>
      <c r="B842" s="150" t="s">
        <v>1681</v>
      </c>
      <c r="C842" s="44" t="s">
        <v>1680</v>
      </c>
      <c r="D842" s="262">
        <v>0</v>
      </c>
      <c r="E842" s="262">
        <v>0</v>
      </c>
      <c r="F842" s="190" t="str">
        <f t="shared" si="16"/>
        <v>-</v>
      </c>
    </row>
    <row r="843" spans="1:6" customFormat="1" ht="24" customHeight="1" x14ac:dyDescent="0.2">
      <c r="A843" s="189" t="s">
        <v>1682</v>
      </c>
      <c r="B843" s="150" t="s">
        <v>1683</v>
      </c>
      <c r="C843" s="44" t="s">
        <v>1682</v>
      </c>
      <c r="D843" s="262">
        <v>0</v>
      </c>
      <c r="E843" s="262">
        <v>0</v>
      </c>
      <c r="F843" s="190" t="str">
        <f t="shared" si="16"/>
        <v>-</v>
      </c>
    </row>
    <row r="844" spans="1:6" customFormat="1" ht="24" customHeight="1" x14ac:dyDescent="0.2">
      <c r="A844" s="189" t="s">
        <v>1684</v>
      </c>
      <c r="B844" s="150" t="s">
        <v>1685</v>
      </c>
      <c r="C844" s="44" t="s">
        <v>1684</v>
      </c>
      <c r="D844" s="262">
        <v>0</v>
      </c>
      <c r="E844" s="262">
        <v>0</v>
      </c>
      <c r="F844" s="190" t="str">
        <f t="shared" si="16"/>
        <v>-</v>
      </c>
    </row>
    <row r="845" spans="1:6" customFormat="1" ht="12.75" customHeight="1" x14ac:dyDescent="0.2">
      <c r="A845" s="189" t="s">
        <v>1686</v>
      </c>
      <c r="B845" s="150" t="s">
        <v>1687</v>
      </c>
      <c r="C845" s="44" t="s">
        <v>1686</v>
      </c>
      <c r="D845" s="262">
        <v>0</v>
      </c>
      <c r="E845" s="262">
        <v>0</v>
      </c>
      <c r="F845" s="190" t="str">
        <f t="shared" si="16"/>
        <v>-</v>
      </c>
    </row>
    <row r="846" spans="1:6" customFormat="1" ht="24" customHeight="1" x14ac:dyDescent="0.2">
      <c r="A846" s="189" t="s">
        <v>1688</v>
      </c>
      <c r="B846" s="150" t="s">
        <v>1689</v>
      </c>
      <c r="C846" s="44" t="s">
        <v>1688</v>
      </c>
      <c r="D846" s="262">
        <v>0</v>
      </c>
      <c r="E846" s="262">
        <v>0</v>
      </c>
      <c r="F846" s="190" t="str">
        <f t="shared" si="16"/>
        <v>-</v>
      </c>
    </row>
    <row r="847" spans="1:6" customFormat="1" ht="12.75" customHeight="1" x14ac:dyDescent="0.2">
      <c r="A847" s="189" t="s">
        <v>1690</v>
      </c>
      <c r="B847" s="150" t="s">
        <v>1691</v>
      </c>
      <c r="C847" s="44" t="s">
        <v>1690</v>
      </c>
      <c r="D847" s="262">
        <v>0</v>
      </c>
      <c r="E847" s="262">
        <v>0</v>
      </c>
      <c r="F847" s="190" t="str">
        <f t="shared" si="16"/>
        <v>-</v>
      </c>
    </row>
    <row r="848" spans="1:6" customFormat="1" ht="24" customHeight="1" x14ac:dyDescent="0.2">
      <c r="A848" s="189" t="s">
        <v>1692</v>
      </c>
      <c r="B848" s="150" t="s">
        <v>1693</v>
      </c>
      <c r="C848" s="44" t="s">
        <v>1692</v>
      </c>
      <c r="D848" s="262">
        <v>0</v>
      </c>
      <c r="E848" s="262">
        <v>0</v>
      </c>
      <c r="F848" s="190" t="str">
        <f t="shared" si="16"/>
        <v>-</v>
      </c>
    </row>
    <row r="849" spans="1:6" customFormat="1" ht="24" customHeight="1" x14ac:dyDescent="0.2">
      <c r="A849" s="189" t="s">
        <v>1694</v>
      </c>
      <c r="B849" s="150" t="s">
        <v>1695</v>
      </c>
      <c r="C849" s="44" t="s">
        <v>1694</v>
      </c>
      <c r="D849" s="262">
        <v>0</v>
      </c>
      <c r="E849" s="262">
        <v>0</v>
      </c>
      <c r="F849" s="190" t="str">
        <f t="shared" si="16"/>
        <v>-</v>
      </c>
    </row>
    <row r="850" spans="1:6" customFormat="1" ht="12.75" customHeight="1" x14ac:dyDescent="0.2">
      <c r="A850" s="189" t="s">
        <v>1696</v>
      </c>
      <c r="B850" s="150" t="s">
        <v>1697</v>
      </c>
      <c r="C850" s="44" t="s">
        <v>1696</v>
      </c>
      <c r="D850" s="262">
        <v>0</v>
      </c>
      <c r="E850" s="262">
        <v>0</v>
      </c>
      <c r="F850" s="190" t="str">
        <f t="shared" si="16"/>
        <v>-</v>
      </c>
    </row>
    <row r="851" spans="1:6" customFormat="1" ht="12.75" customHeight="1" x14ac:dyDescent="0.2">
      <c r="A851" s="189" t="s">
        <v>1698</v>
      </c>
      <c r="B851" s="150" t="s">
        <v>1699</v>
      </c>
      <c r="C851" s="44" t="s">
        <v>1698</v>
      </c>
      <c r="D851" s="262">
        <v>0</v>
      </c>
      <c r="E851" s="262">
        <v>0</v>
      </c>
      <c r="F851" s="190" t="str">
        <f t="shared" si="16"/>
        <v>-</v>
      </c>
    </row>
    <row r="852" spans="1:6" customFormat="1" ht="24" customHeight="1" x14ac:dyDescent="0.2">
      <c r="A852" s="189" t="s">
        <v>1700</v>
      </c>
      <c r="B852" s="195" t="s">
        <v>1701</v>
      </c>
      <c r="C852" s="44" t="s">
        <v>1700</v>
      </c>
      <c r="D852" s="262">
        <v>0</v>
      </c>
      <c r="E852" s="262">
        <v>0</v>
      </c>
      <c r="F852" s="190" t="str">
        <f t="shared" si="16"/>
        <v>-</v>
      </c>
    </row>
    <row r="853" spans="1:6" customFormat="1" ht="24" customHeight="1" x14ac:dyDescent="0.2">
      <c r="A853" s="189" t="s">
        <v>1702</v>
      </c>
      <c r="B853" s="195" t="s">
        <v>1703</v>
      </c>
      <c r="C853" s="44" t="s">
        <v>1702</v>
      </c>
      <c r="D853" s="262">
        <v>0</v>
      </c>
      <c r="E853" s="262">
        <v>0</v>
      </c>
      <c r="F853" s="190" t="str">
        <f t="shared" si="16"/>
        <v>-</v>
      </c>
    </row>
    <row r="854" spans="1:6" customFormat="1" ht="24" customHeight="1" x14ac:dyDescent="0.2">
      <c r="A854" s="189" t="s">
        <v>1704</v>
      </c>
      <c r="B854" s="150" t="s">
        <v>1705</v>
      </c>
      <c r="C854" s="44" t="s">
        <v>1704</v>
      </c>
      <c r="D854" s="262">
        <v>0</v>
      </c>
      <c r="E854" s="262">
        <v>0</v>
      </c>
      <c r="F854" s="190" t="str">
        <f t="shared" si="16"/>
        <v>-</v>
      </c>
    </row>
    <row r="855" spans="1:6" customFormat="1" ht="24" customHeight="1" x14ac:dyDescent="0.2">
      <c r="A855" s="189" t="s">
        <v>1706</v>
      </c>
      <c r="B855" s="195" t="s">
        <v>1707</v>
      </c>
      <c r="C855" s="44" t="s">
        <v>1706</v>
      </c>
      <c r="D855" s="262">
        <v>0</v>
      </c>
      <c r="E855" s="262">
        <v>0</v>
      </c>
      <c r="F855" s="190" t="str">
        <f t="shared" si="16"/>
        <v>-</v>
      </c>
    </row>
    <row r="856" spans="1:6" customFormat="1" ht="24" customHeight="1" x14ac:dyDescent="0.2">
      <c r="A856" s="189" t="s">
        <v>1708</v>
      </c>
      <c r="B856" s="150" t="s">
        <v>1709</v>
      </c>
      <c r="C856" s="44" t="s">
        <v>1708</v>
      </c>
      <c r="D856" s="262">
        <v>0</v>
      </c>
      <c r="E856" s="262">
        <v>0</v>
      </c>
      <c r="F856" s="190" t="str">
        <f t="shared" si="16"/>
        <v>-</v>
      </c>
    </row>
    <row r="857" spans="1:6" customFormat="1" ht="12.75" customHeight="1" x14ac:dyDescent="0.2">
      <c r="A857" s="189" t="s">
        <v>1710</v>
      </c>
      <c r="B857" s="150" t="s">
        <v>1711</v>
      </c>
      <c r="C857" s="44" t="s">
        <v>1710</v>
      </c>
      <c r="D857" s="262">
        <v>0</v>
      </c>
      <c r="E857" s="262">
        <v>0</v>
      </c>
      <c r="F857" s="190" t="str">
        <f t="shared" si="16"/>
        <v>-</v>
      </c>
    </row>
    <row r="858" spans="1:6" customFormat="1" ht="12.75" customHeight="1" x14ac:dyDescent="0.2">
      <c r="A858" s="189" t="s">
        <v>1712</v>
      </c>
      <c r="B858" s="150" t="s">
        <v>1713</v>
      </c>
      <c r="C858" s="44" t="s">
        <v>1712</v>
      </c>
      <c r="D858" s="262">
        <v>0</v>
      </c>
      <c r="E858" s="262">
        <v>0</v>
      </c>
      <c r="F858" s="190" t="str">
        <f t="shared" si="16"/>
        <v>-</v>
      </c>
    </row>
    <row r="859" spans="1:6" customFormat="1" ht="12.75" customHeight="1" x14ac:dyDescent="0.2">
      <c r="A859" s="189" t="s">
        <v>1714</v>
      </c>
      <c r="B859" s="150" t="s">
        <v>1715</v>
      </c>
      <c r="C859" s="44" t="s">
        <v>1714</v>
      </c>
      <c r="D859" s="262">
        <v>0</v>
      </c>
      <c r="E859" s="262">
        <v>0</v>
      </c>
      <c r="F859" s="190" t="str">
        <f t="shared" si="16"/>
        <v>-</v>
      </c>
    </row>
    <row r="860" spans="1:6" customFormat="1" ht="12.75" customHeight="1" x14ac:dyDescent="0.2">
      <c r="A860" s="189" t="s">
        <v>1716</v>
      </c>
      <c r="B860" s="150" t="s">
        <v>1717</v>
      </c>
      <c r="C860" s="44" t="s">
        <v>1716</v>
      </c>
      <c r="D860" s="262">
        <v>0</v>
      </c>
      <c r="E860" s="262">
        <v>0</v>
      </c>
      <c r="F860" s="190" t="str">
        <f t="shared" si="16"/>
        <v>-</v>
      </c>
    </row>
    <row r="861" spans="1:6" customFormat="1" ht="12.75" customHeight="1" x14ac:dyDescent="0.2">
      <c r="A861" s="189" t="s">
        <v>1718</v>
      </c>
      <c r="B861" s="150" t="s">
        <v>1719</v>
      </c>
      <c r="C861" s="44" t="s">
        <v>1718</v>
      </c>
      <c r="D861" s="262">
        <v>0</v>
      </c>
      <c r="E861" s="262">
        <v>0</v>
      </c>
      <c r="F861" s="190" t="str">
        <f t="shared" si="16"/>
        <v>-</v>
      </c>
    </row>
    <row r="862" spans="1:6" customFormat="1" ht="12.75" customHeight="1" x14ac:dyDescent="0.2">
      <c r="A862" s="189" t="s">
        <v>1720</v>
      </c>
      <c r="B862" s="150" t="s">
        <v>1721</v>
      </c>
      <c r="C862" s="44" t="s">
        <v>1720</v>
      </c>
      <c r="D862" s="262">
        <v>0</v>
      </c>
      <c r="E862" s="262">
        <v>0</v>
      </c>
      <c r="F862" s="190" t="str">
        <f t="shared" si="16"/>
        <v>-</v>
      </c>
    </row>
    <row r="863" spans="1:6" customFormat="1" ht="12.75" customHeight="1" x14ac:dyDescent="0.2">
      <c r="A863" s="189" t="s">
        <v>1722</v>
      </c>
      <c r="B863" s="150" t="s">
        <v>1723</v>
      </c>
      <c r="C863" s="44" t="s">
        <v>1722</v>
      </c>
      <c r="D863" s="262">
        <v>0</v>
      </c>
      <c r="E863" s="262">
        <v>0</v>
      </c>
      <c r="F863" s="190" t="str">
        <f t="shared" si="16"/>
        <v>-</v>
      </c>
    </row>
    <row r="864" spans="1:6" customFormat="1" ht="12.75" customHeight="1" x14ac:dyDescent="0.2">
      <c r="A864" s="189" t="s">
        <v>1724</v>
      </c>
      <c r="B864" s="150" t="s">
        <v>1725</v>
      </c>
      <c r="C864" s="44" t="s">
        <v>1724</v>
      </c>
      <c r="D864" s="262">
        <v>0</v>
      </c>
      <c r="E864" s="262">
        <v>0</v>
      </c>
      <c r="F864" s="190" t="str">
        <f t="shared" si="16"/>
        <v>-</v>
      </c>
    </row>
    <row r="865" spans="1:6" customFormat="1" ht="12.75" customHeight="1" x14ac:dyDescent="0.2">
      <c r="A865" s="189" t="s">
        <v>1726</v>
      </c>
      <c r="B865" s="150" t="s">
        <v>1727</v>
      </c>
      <c r="C865" s="44" t="s">
        <v>1726</v>
      </c>
      <c r="D865" s="262">
        <v>0</v>
      </c>
      <c r="E865" s="262">
        <v>0</v>
      </c>
      <c r="F865" s="190" t="str">
        <f t="shared" si="16"/>
        <v>-</v>
      </c>
    </row>
    <row r="866" spans="1:6" customFormat="1" ht="12.75" customHeight="1" x14ac:dyDescent="0.2">
      <c r="A866" s="189" t="s">
        <v>1728</v>
      </c>
      <c r="B866" s="150" t="s">
        <v>1729</v>
      </c>
      <c r="C866" s="44" t="s">
        <v>1728</v>
      </c>
      <c r="D866" s="262">
        <v>0</v>
      </c>
      <c r="E866" s="262">
        <v>0</v>
      </c>
      <c r="F866" s="190" t="str">
        <f t="shared" si="16"/>
        <v>-</v>
      </c>
    </row>
    <row r="867" spans="1:6" customFormat="1" ht="12.75" customHeight="1" x14ac:dyDescent="0.2">
      <c r="A867" s="189" t="s">
        <v>1730</v>
      </c>
      <c r="B867" s="150" t="s">
        <v>1731</v>
      </c>
      <c r="C867" s="44" t="s">
        <v>1730</v>
      </c>
      <c r="D867" s="262">
        <v>0</v>
      </c>
      <c r="E867" s="262">
        <v>0</v>
      </c>
      <c r="F867" s="190" t="str">
        <f t="shared" si="16"/>
        <v>-</v>
      </c>
    </row>
    <row r="868" spans="1:6" customFormat="1" ht="12.75" customHeight="1" x14ac:dyDescent="0.2">
      <c r="A868" s="189" t="s">
        <v>1732</v>
      </c>
      <c r="B868" s="150" t="s">
        <v>1733</v>
      </c>
      <c r="C868" s="44" t="s">
        <v>1732</v>
      </c>
      <c r="D868" s="262">
        <v>0</v>
      </c>
      <c r="E868" s="262">
        <v>0</v>
      </c>
      <c r="F868" s="190" t="str">
        <f t="shared" si="16"/>
        <v>-</v>
      </c>
    </row>
    <row r="869" spans="1:6" customFormat="1" ht="24" customHeight="1" x14ac:dyDescent="0.2">
      <c r="A869" s="189" t="s">
        <v>1734</v>
      </c>
      <c r="B869" s="195" t="s">
        <v>1735</v>
      </c>
      <c r="C869" s="44" t="s">
        <v>1734</v>
      </c>
      <c r="D869" s="262">
        <v>0</v>
      </c>
      <c r="E869" s="262">
        <v>0</v>
      </c>
      <c r="F869" s="190" t="str">
        <f t="shared" si="16"/>
        <v>-</v>
      </c>
    </row>
    <row r="870" spans="1:6" customFormat="1" ht="24" customHeight="1" x14ac:dyDescent="0.2">
      <c r="A870" s="189" t="s">
        <v>1736</v>
      </c>
      <c r="B870" s="195" t="s">
        <v>1737</v>
      </c>
      <c r="C870" s="44" t="s">
        <v>1736</v>
      </c>
      <c r="D870" s="262">
        <v>0</v>
      </c>
      <c r="E870" s="262">
        <v>0</v>
      </c>
      <c r="F870" s="190" t="str">
        <f t="shared" si="16"/>
        <v>-</v>
      </c>
    </row>
    <row r="871" spans="1:6" customFormat="1" ht="24" customHeight="1" x14ac:dyDescent="0.2">
      <c r="A871" s="189" t="s">
        <v>1738</v>
      </c>
      <c r="B871" s="150" t="s">
        <v>1739</v>
      </c>
      <c r="C871" s="44" t="s">
        <v>1738</v>
      </c>
      <c r="D871" s="262">
        <v>0</v>
      </c>
      <c r="E871" s="262">
        <v>0</v>
      </c>
      <c r="F871" s="190" t="str">
        <f t="shared" si="16"/>
        <v>-</v>
      </c>
    </row>
    <row r="872" spans="1:6" customFormat="1" ht="24" customHeight="1" x14ac:dyDescent="0.2">
      <c r="A872" s="189" t="s">
        <v>1740</v>
      </c>
      <c r="B872" s="150" t="s">
        <v>1741</v>
      </c>
      <c r="C872" s="44" t="s">
        <v>1740</v>
      </c>
      <c r="D872" s="262">
        <v>0</v>
      </c>
      <c r="E872" s="262">
        <v>0</v>
      </c>
      <c r="F872" s="190" t="str">
        <f t="shared" si="16"/>
        <v>-</v>
      </c>
    </row>
    <row r="873" spans="1:6" customFormat="1" ht="12.75" customHeight="1" x14ac:dyDescent="0.2">
      <c r="A873" s="189" t="s">
        <v>1742</v>
      </c>
      <c r="B873" s="150" t="s">
        <v>1743</v>
      </c>
      <c r="C873" s="44" t="s">
        <v>1742</v>
      </c>
      <c r="D873" s="262">
        <v>0</v>
      </c>
      <c r="E873" s="262">
        <v>0</v>
      </c>
      <c r="F873" s="190" t="str">
        <f t="shared" si="16"/>
        <v>-</v>
      </c>
    </row>
    <row r="874" spans="1:6" customFormat="1" ht="12.75" customHeight="1" x14ac:dyDescent="0.2">
      <c r="A874" s="189" t="s">
        <v>1744</v>
      </c>
      <c r="B874" s="150" t="s">
        <v>1745</v>
      </c>
      <c r="C874" s="44" t="s">
        <v>1744</v>
      </c>
      <c r="D874" s="262">
        <v>0</v>
      </c>
      <c r="E874" s="262">
        <v>0</v>
      </c>
      <c r="F874" s="190" t="str">
        <f t="shared" si="16"/>
        <v>-</v>
      </c>
    </row>
    <row r="875" spans="1:6" customFormat="1" ht="12.75" customHeight="1" x14ac:dyDescent="0.2">
      <c r="A875" s="189" t="s">
        <v>1746</v>
      </c>
      <c r="B875" s="150" t="s">
        <v>1747</v>
      </c>
      <c r="C875" s="44" t="s">
        <v>1746</v>
      </c>
      <c r="D875" s="262">
        <v>0</v>
      </c>
      <c r="E875" s="262">
        <v>0</v>
      </c>
      <c r="F875" s="190" t="str">
        <f t="shared" si="16"/>
        <v>-</v>
      </c>
    </row>
    <row r="876" spans="1:6" customFormat="1" ht="12.75" customHeight="1" x14ac:dyDescent="0.2">
      <c r="A876" s="189" t="s">
        <v>1748</v>
      </c>
      <c r="B876" s="150" t="s">
        <v>1749</v>
      </c>
      <c r="C876" s="44" t="s">
        <v>1748</v>
      </c>
      <c r="D876" s="262">
        <v>0</v>
      </c>
      <c r="E876" s="262">
        <v>0</v>
      </c>
      <c r="F876" s="190" t="str">
        <f t="shared" si="16"/>
        <v>-</v>
      </c>
    </row>
    <row r="877" spans="1:6" customFormat="1" ht="12.75" customHeight="1" x14ac:dyDescent="0.2">
      <c r="A877" s="189" t="s">
        <v>1750</v>
      </c>
      <c r="B877" s="150" t="s">
        <v>1751</v>
      </c>
      <c r="C877" s="44" t="s">
        <v>1750</v>
      </c>
      <c r="D877" s="262">
        <v>0</v>
      </c>
      <c r="E877" s="262">
        <v>0</v>
      </c>
      <c r="F877" s="190" t="str">
        <f t="shared" si="16"/>
        <v>-</v>
      </c>
    </row>
    <row r="878" spans="1:6" customFormat="1" ht="12.75" customHeight="1" x14ac:dyDescent="0.2">
      <c r="A878" s="189" t="s">
        <v>1752</v>
      </c>
      <c r="B878" s="150" t="s">
        <v>1753</v>
      </c>
      <c r="C878" s="44" t="s">
        <v>1752</v>
      </c>
      <c r="D878" s="262">
        <v>0</v>
      </c>
      <c r="E878" s="262">
        <v>0</v>
      </c>
      <c r="F878" s="190" t="str">
        <f t="shared" si="16"/>
        <v>-</v>
      </c>
    </row>
    <row r="879" spans="1:6" customFormat="1" ht="12.75" customHeight="1" x14ac:dyDescent="0.2">
      <c r="A879" s="189" t="s">
        <v>1754</v>
      </c>
      <c r="B879" s="150" t="s">
        <v>1755</v>
      </c>
      <c r="C879" s="44" t="s">
        <v>1754</v>
      </c>
      <c r="D879" s="262">
        <v>0</v>
      </c>
      <c r="E879" s="262">
        <v>0</v>
      </c>
      <c r="F879" s="190" t="str">
        <f t="shared" si="16"/>
        <v>-</v>
      </c>
    </row>
    <row r="880" spans="1:6" customFormat="1" ht="12.75" customHeight="1" x14ac:dyDescent="0.2">
      <c r="A880" s="189" t="s">
        <v>1756</v>
      </c>
      <c r="B880" s="150" t="s">
        <v>1757</v>
      </c>
      <c r="C880" s="44" t="s">
        <v>1756</v>
      </c>
      <c r="D880" s="262">
        <v>0</v>
      </c>
      <c r="E880" s="262">
        <v>0</v>
      </c>
      <c r="F880" s="190" t="str">
        <f t="shared" si="16"/>
        <v>-</v>
      </c>
    </row>
    <row r="881" spans="1:6" customFormat="1" ht="12.75" customHeight="1" x14ac:dyDescent="0.2">
      <c r="A881" s="189" t="s">
        <v>1758</v>
      </c>
      <c r="B881" s="150" t="s">
        <v>1759</v>
      </c>
      <c r="C881" s="44" t="s">
        <v>1758</v>
      </c>
      <c r="D881" s="262">
        <v>0</v>
      </c>
      <c r="E881" s="262">
        <v>0</v>
      </c>
      <c r="F881" s="190" t="str">
        <f t="shared" si="16"/>
        <v>-</v>
      </c>
    </row>
    <row r="882" spans="1:6" customFormat="1" ht="24" customHeight="1" x14ac:dyDescent="0.2">
      <c r="A882" s="189" t="s">
        <v>1760</v>
      </c>
      <c r="B882" s="150" t="s">
        <v>1761</v>
      </c>
      <c r="C882" s="44" t="s">
        <v>1760</v>
      </c>
      <c r="D882" s="262">
        <v>0</v>
      </c>
      <c r="E882" s="262">
        <v>0</v>
      </c>
      <c r="F882" s="190" t="str">
        <f t="shared" si="16"/>
        <v>-</v>
      </c>
    </row>
    <row r="883" spans="1:6" customFormat="1" ht="24" customHeight="1" x14ac:dyDescent="0.2">
      <c r="A883" s="189" t="s">
        <v>1762</v>
      </c>
      <c r="B883" s="150" t="s">
        <v>1763</v>
      </c>
      <c r="C883" s="44" t="s">
        <v>1762</v>
      </c>
      <c r="D883" s="262">
        <v>0</v>
      </c>
      <c r="E883" s="262">
        <v>0</v>
      </c>
      <c r="F883" s="190" t="str">
        <f t="shared" si="16"/>
        <v>-</v>
      </c>
    </row>
    <row r="884" spans="1:6" customFormat="1" ht="12.75" customHeight="1" x14ac:dyDescent="0.2">
      <c r="A884" s="189" t="s">
        <v>1764</v>
      </c>
      <c r="B884" s="150" t="s">
        <v>1765</v>
      </c>
      <c r="C884" s="44" t="s">
        <v>1764</v>
      </c>
      <c r="D884" s="262">
        <v>0</v>
      </c>
      <c r="E884" s="262">
        <v>0</v>
      </c>
      <c r="F884" s="190" t="str">
        <f t="shared" si="16"/>
        <v>-</v>
      </c>
    </row>
    <row r="885" spans="1:6" customFormat="1" ht="24" customHeight="1" x14ac:dyDescent="0.2">
      <c r="A885" s="189" t="s">
        <v>1766</v>
      </c>
      <c r="B885" s="150" t="s">
        <v>1767</v>
      </c>
      <c r="C885" s="44" t="s">
        <v>1766</v>
      </c>
      <c r="D885" s="262">
        <v>0</v>
      </c>
      <c r="E885" s="262">
        <v>0</v>
      </c>
      <c r="F885" s="190" t="str">
        <f t="shared" si="16"/>
        <v>-</v>
      </c>
    </row>
    <row r="886" spans="1:6" customFormat="1" ht="24" customHeight="1" x14ac:dyDescent="0.2">
      <c r="A886" s="189" t="s">
        <v>1768</v>
      </c>
      <c r="B886" s="150" t="s">
        <v>1769</v>
      </c>
      <c r="C886" s="44" t="s">
        <v>1768</v>
      </c>
      <c r="D886" s="262">
        <v>0</v>
      </c>
      <c r="E886" s="262">
        <v>0</v>
      </c>
      <c r="F886" s="190" t="str">
        <f t="shared" si="16"/>
        <v>-</v>
      </c>
    </row>
    <row r="887" spans="1:6" customFormat="1" ht="24" customHeight="1" x14ac:dyDescent="0.2">
      <c r="A887" s="189" t="s">
        <v>1770</v>
      </c>
      <c r="B887" s="150" t="s">
        <v>1771</v>
      </c>
      <c r="C887" s="44" t="s">
        <v>1770</v>
      </c>
      <c r="D887" s="262">
        <v>0</v>
      </c>
      <c r="E887" s="262">
        <v>0</v>
      </c>
      <c r="F887" s="190" t="str">
        <f t="shared" si="16"/>
        <v>-</v>
      </c>
    </row>
    <row r="888" spans="1:6" customFormat="1" ht="24" customHeight="1" x14ac:dyDescent="0.2">
      <c r="A888" s="189" t="s">
        <v>1772</v>
      </c>
      <c r="B888" s="150" t="s">
        <v>1773</v>
      </c>
      <c r="C888" s="44" t="s">
        <v>1772</v>
      </c>
      <c r="D888" s="262">
        <v>0</v>
      </c>
      <c r="E888" s="262">
        <v>0</v>
      </c>
      <c r="F888" s="190" t="str">
        <f t="shared" si="16"/>
        <v>-</v>
      </c>
    </row>
    <row r="889" spans="1:6" customFormat="1" ht="24" customHeight="1" x14ac:dyDescent="0.2">
      <c r="A889" s="189" t="s">
        <v>1774</v>
      </c>
      <c r="B889" s="195" t="s">
        <v>1775</v>
      </c>
      <c r="C889" s="44" t="s">
        <v>1774</v>
      </c>
      <c r="D889" s="262">
        <v>0</v>
      </c>
      <c r="E889" s="262">
        <v>0</v>
      </c>
      <c r="F889" s="190" t="str">
        <f t="shared" si="16"/>
        <v>-</v>
      </c>
    </row>
    <row r="890" spans="1:6" customFormat="1" ht="24" customHeight="1" x14ac:dyDescent="0.2">
      <c r="A890" s="189" t="s">
        <v>1776</v>
      </c>
      <c r="B890" s="195" t="s">
        <v>1777</v>
      </c>
      <c r="C890" s="44" t="s">
        <v>1776</v>
      </c>
      <c r="D890" s="262">
        <v>0</v>
      </c>
      <c r="E890" s="262">
        <v>0</v>
      </c>
      <c r="F890" s="190" t="str">
        <f t="shared" si="16"/>
        <v>-</v>
      </c>
    </row>
    <row r="891" spans="1:6" customFormat="1" ht="12.75" customHeight="1" x14ac:dyDescent="0.2">
      <c r="A891" s="189" t="s">
        <v>1778</v>
      </c>
      <c r="B891" s="150" t="s">
        <v>1779</v>
      </c>
      <c r="C891" s="44" t="s">
        <v>1778</v>
      </c>
      <c r="D891" s="262">
        <v>0</v>
      </c>
      <c r="E891" s="262">
        <v>0</v>
      </c>
      <c r="F891" s="190" t="str">
        <f t="shared" si="16"/>
        <v>-</v>
      </c>
    </row>
    <row r="892" spans="1:6" customFormat="1" ht="12.75" customHeight="1" x14ac:dyDescent="0.2">
      <c r="A892" s="189" t="s">
        <v>1780</v>
      </c>
      <c r="B892" s="150" t="s">
        <v>1781</v>
      </c>
      <c r="C892" s="44" t="s">
        <v>1780</v>
      </c>
      <c r="D892" s="262">
        <v>0</v>
      </c>
      <c r="E892" s="262">
        <v>0</v>
      </c>
      <c r="F892" s="190" t="str">
        <f t="shared" si="16"/>
        <v>-</v>
      </c>
    </row>
    <row r="893" spans="1:6" customFormat="1" ht="12.75" customHeight="1" x14ac:dyDescent="0.2">
      <c r="A893" s="189" t="s">
        <v>1782</v>
      </c>
      <c r="B893" s="150" t="s">
        <v>1783</v>
      </c>
      <c r="C893" s="44" t="s">
        <v>1782</v>
      </c>
      <c r="D893" s="262">
        <v>0</v>
      </c>
      <c r="E893" s="262">
        <v>0</v>
      </c>
      <c r="F893" s="190" t="str">
        <f t="shared" si="16"/>
        <v>-</v>
      </c>
    </row>
    <row r="894" spans="1:6" customFormat="1" ht="12.75" customHeight="1" x14ac:dyDescent="0.2">
      <c r="A894" s="189" t="s">
        <v>1784</v>
      </c>
      <c r="B894" s="150" t="s">
        <v>1785</v>
      </c>
      <c r="C894" s="44" t="s">
        <v>1784</v>
      </c>
      <c r="D894" s="262">
        <v>0</v>
      </c>
      <c r="E894" s="262">
        <v>0</v>
      </c>
      <c r="F894" s="190" t="str">
        <f t="shared" si="16"/>
        <v>-</v>
      </c>
    </row>
    <row r="895" spans="1:6" customFormat="1" ht="12.75" customHeight="1" x14ac:dyDescent="0.2">
      <c r="A895" s="189" t="s">
        <v>1786</v>
      </c>
      <c r="B895" s="150" t="s">
        <v>1787</v>
      </c>
      <c r="C895" s="44" t="s">
        <v>1786</v>
      </c>
      <c r="D895" s="262">
        <v>0</v>
      </c>
      <c r="E895" s="262">
        <v>0</v>
      </c>
      <c r="F895" s="190" t="str">
        <f t="shared" si="16"/>
        <v>-</v>
      </c>
    </row>
    <row r="896" spans="1:6" customFormat="1" ht="12.75" customHeight="1" x14ac:dyDescent="0.2">
      <c r="A896" s="189" t="s">
        <v>1788</v>
      </c>
      <c r="B896" s="150" t="s">
        <v>1789</v>
      </c>
      <c r="C896" s="44" t="s">
        <v>1788</v>
      </c>
      <c r="D896" s="262">
        <v>0</v>
      </c>
      <c r="E896" s="262">
        <v>0</v>
      </c>
      <c r="F896" s="190" t="str">
        <f t="shared" si="16"/>
        <v>-</v>
      </c>
    </row>
    <row r="897" spans="1:6" customFormat="1" ht="24" customHeight="1" x14ac:dyDescent="0.2">
      <c r="A897" s="189" t="s">
        <v>1790</v>
      </c>
      <c r="B897" s="150" t="s">
        <v>1791</v>
      </c>
      <c r="C897" s="44" t="s">
        <v>1790</v>
      </c>
      <c r="D897" s="262">
        <v>0</v>
      </c>
      <c r="E897" s="262">
        <v>0</v>
      </c>
      <c r="F897" s="190" t="str">
        <f t="shared" si="16"/>
        <v>-</v>
      </c>
    </row>
    <row r="898" spans="1:6" customFormat="1" ht="12.75" customHeight="1" x14ac:dyDescent="0.2">
      <c r="A898" s="189" t="s">
        <v>1792</v>
      </c>
      <c r="B898" s="150" t="s">
        <v>1793</v>
      </c>
      <c r="C898" s="44" t="s">
        <v>1792</v>
      </c>
      <c r="D898" s="262">
        <v>0</v>
      </c>
      <c r="E898" s="262">
        <v>0</v>
      </c>
      <c r="F898" s="190" t="str">
        <f t="shared" si="16"/>
        <v>-</v>
      </c>
    </row>
    <row r="899" spans="1:6" customFormat="1" ht="12.75" customHeight="1" x14ac:dyDescent="0.2">
      <c r="A899" s="189" t="s">
        <v>1794</v>
      </c>
      <c r="B899" s="150" t="s">
        <v>1795</v>
      </c>
      <c r="C899" s="44" t="s">
        <v>1794</v>
      </c>
      <c r="D899" s="262">
        <v>0</v>
      </c>
      <c r="E899" s="262">
        <v>0</v>
      </c>
      <c r="F899" s="190" t="str">
        <f t="shared" si="16"/>
        <v>-</v>
      </c>
    </row>
    <row r="900" spans="1:6" customFormat="1" ht="12.75" customHeight="1" x14ac:dyDescent="0.2">
      <c r="A900" s="189" t="s">
        <v>1796</v>
      </c>
      <c r="B900" s="150" t="s">
        <v>1797</v>
      </c>
      <c r="C900" s="44" t="s">
        <v>1796</v>
      </c>
      <c r="D900" s="262">
        <v>0</v>
      </c>
      <c r="E900" s="262">
        <v>0</v>
      </c>
      <c r="F900" s="190" t="str">
        <f t="shared" si="16"/>
        <v>-</v>
      </c>
    </row>
    <row r="901" spans="1:6" customFormat="1" ht="12.75" customHeight="1" x14ac:dyDescent="0.2">
      <c r="A901" s="189" t="s">
        <v>1798</v>
      </c>
      <c r="B901" s="150" t="s">
        <v>1799</v>
      </c>
      <c r="C901" s="44" t="s">
        <v>1798</v>
      </c>
      <c r="D901" s="262">
        <v>0</v>
      </c>
      <c r="E901" s="262">
        <v>0</v>
      </c>
      <c r="F901" s="190" t="str">
        <f t="shared" si="16"/>
        <v>-</v>
      </c>
    </row>
    <row r="902" spans="1:6" customFormat="1" ht="12.75" customHeight="1" x14ac:dyDescent="0.2">
      <c r="A902" s="189" t="s">
        <v>1800</v>
      </c>
      <c r="B902" s="150" t="s">
        <v>1801</v>
      </c>
      <c r="C902" s="44" t="s">
        <v>1800</v>
      </c>
      <c r="D902" s="262">
        <v>0</v>
      </c>
      <c r="E902" s="262">
        <v>0</v>
      </c>
      <c r="F902" s="190" t="str">
        <f t="shared" si="16"/>
        <v>-</v>
      </c>
    </row>
    <row r="903" spans="1:6" customFormat="1" ht="12.75" customHeight="1" x14ac:dyDescent="0.2">
      <c r="A903" s="189" t="s">
        <v>1802</v>
      </c>
      <c r="B903" s="150" t="s">
        <v>1803</v>
      </c>
      <c r="C903" s="44" t="s">
        <v>1802</v>
      </c>
      <c r="D903" s="262">
        <v>0</v>
      </c>
      <c r="E903" s="262">
        <v>0</v>
      </c>
      <c r="F903" s="190" t="str">
        <f t="shared" si="16"/>
        <v>-</v>
      </c>
    </row>
    <row r="904" spans="1:6" customFormat="1" ht="12.75" customHeight="1" x14ac:dyDescent="0.2">
      <c r="A904" s="189" t="s">
        <v>1804</v>
      </c>
      <c r="B904" s="150" t="s">
        <v>1805</v>
      </c>
      <c r="C904" s="44" t="s">
        <v>1804</v>
      </c>
      <c r="D904" s="262">
        <v>0</v>
      </c>
      <c r="E904" s="262">
        <v>0</v>
      </c>
      <c r="F904" s="190" t="str">
        <f t="shared" si="16"/>
        <v>-</v>
      </c>
    </row>
    <row r="905" spans="1:6" customFormat="1" ht="12.75" customHeight="1" x14ac:dyDescent="0.2">
      <c r="A905" s="189" t="s">
        <v>1806</v>
      </c>
      <c r="B905" s="150" t="s">
        <v>1807</v>
      </c>
      <c r="C905" s="44" t="s">
        <v>1806</v>
      </c>
      <c r="D905" s="262">
        <v>0</v>
      </c>
      <c r="E905" s="262">
        <v>0</v>
      </c>
      <c r="F905" s="190" t="str">
        <f t="shared" ref="F905:F968" si="17">IF(D905&lt;&gt;0,IF(E905/D905&gt;=100,"&gt;&gt;100",E905/D905*100),"-")</f>
        <v>-</v>
      </c>
    </row>
    <row r="906" spans="1:6" customFormat="1" ht="12.75" customHeight="1" x14ac:dyDescent="0.2">
      <c r="A906" s="189" t="s">
        <v>1808</v>
      </c>
      <c r="B906" s="150" t="s">
        <v>1809</v>
      </c>
      <c r="C906" s="44" t="s">
        <v>1808</v>
      </c>
      <c r="D906" s="262">
        <v>0</v>
      </c>
      <c r="E906" s="262">
        <v>0</v>
      </c>
      <c r="F906" s="190" t="str">
        <f t="shared" si="17"/>
        <v>-</v>
      </c>
    </row>
    <row r="907" spans="1:6" customFormat="1" ht="12.75" customHeight="1" x14ac:dyDescent="0.2">
      <c r="A907" s="189" t="s">
        <v>1810</v>
      </c>
      <c r="B907" s="150" t="s">
        <v>1811</v>
      </c>
      <c r="C907" s="44" t="s">
        <v>1810</v>
      </c>
      <c r="D907" s="262">
        <v>0</v>
      </c>
      <c r="E907" s="262">
        <v>0</v>
      </c>
      <c r="F907" s="190" t="str">
        <f t="shared" si="17"/>
        <v>-</v>
      </c>
    </row>
    <row r="908" spans="1:6" customFormat="1" ht="12.75" customHeight="1" x14ac:dyDescent="0.2">
      <c r="A908" s="189" t="s">
        <v>1812</v>
      </c>
      <c r="B908" s="150" t="s">
        <v>1813</v>
      </c>
      <c r="C908" s="44" t="s">
        <v>1812</v>
      </c>
      <c r="D908" s="262">
        <v>0</v>
      </c>
      <c r="E908" s="262">
        <v>0</v>
      </c>
      <c r="F908" s="190" t="str">
        <f t="shared" si="17"/>
        <v>-</v>
      </c>
    </row>
    <row r="909" spans="1:6" customFormat="1" ht="12.75" customHeight="1" x14ac:dyDescent="0.2">
      <c r="A909" s="189" t="s">
        <v>1814</v>
      </c>
      <c r="B909" s="150" t="s">
        <v>1815</v>
      </c>
      <c r="C909" s="44" t="s">
        <v>1814</v>
      </c>
      <c r="D909" s="262">
        <v>0</v>
      </c>
      <c r="E909" s="262">
        <v>0</v>
      </c>
      <c r="F909" s="190" t="str">
        <f t="shared" si="17"/>
        <v>-</v>
      </c>
    </row>
    <row r="910" spans="1:6" customFormat="1" ht="24" customHeight="1" x14ac:dyDescent="0.2">
      <c r="A910" s="189" t="s">
        <v>1816</v>
      </c>
      <c r="B910" s="195" t="s">
        <v>1817</v>
      </c>
      <c r="C910" s="44" t="s">
        <v>1816</v>
      </c>
      <c r="D910" s="262">
        <v>0</v>
      </c>
      <c r="E910" s="262">
        <v>0</v>
      </c>
      <c r="F910" s="190" t="str">
        <f t="shared" si="17"/>
        <v>-</v>
      </c>
    </row>
    <row r="911" spans="1:6" customFormat="1" ht="24" customHeight="1" x14ac:dyDescent="0.2">
      <c r="A911" s="189" t="s">
        <v>1818</v>
      </c>
      <c r="B911" s="195" t="s">
        <v>1819</v>
      </c>
      <c r="C911" s="44" t="s">
        <v>1818</v>
      </c>
      <c r="D911" s="262">
        <v>0</v>
      </c>
      <c r="E911" s="262">
        <v>0</v>
      </c>
      <c r="F911" s="190" t="str">
        <f t="shared" si="17"/>
        <v>-</v>
      </c>
    </row>
    <row r="912" spans="1:6" customFormat="1" ht="24" customHeight="1" x14ac:dyDescent="0.2">
      <c r="A912" s="189" t="s">
        <v>1820</v>
      </c>
      <c r="B912" s="150" t="s">
        <v>1821</v>
      </c>
      <c r="C912" s="44" t="s">
        <v>1820</v>
      </c>
      <c r="D912" s="262">
        <v>0</v>
      </c>
      <c r="E912" s="262">
        <v>0</v>
      </c>
      <c r="F912" s="190" t="str">
        <f t="shared" si="17"/>
        <v>-</v>
      </c>
    </row>
    <row r="913" spans="1:6" customFormat="1" ht="24" customHeight="1" x14ac:dyDescent="0.2">
      <c r="A913" s="189" t="s">
        <v>1822</v>
      </c>
      <c r="B913" s="150" t="s">
        <v>1823</v>
      </c>
      <c r="C913" s="44" t="s">
        <v>1822</v>
      </c>
      <c r="D913" s="262">
        <v>0</v>
      </c>
      <c r="E913" s="262">
        <v>0</v>
      </c>
      <c r="F913" s="190" t="str">
        <f t="shared" si="17"/>
        <v>-</v>
      </c>
    </row>
    <row r="914" spans="1:6" customFormat="1" ht="12.75" customHeight="1" x14ac:dyDescent="0.2">
      <c r="A914" s="189" t="s">
        <v>1824</v>
      </c>
      <c r="B914" s="150" t="s">
        <v>1825</v>
      </c>
      <c r="C914" s="44" t="s">
        <v>1824</v>
      </c>
      <c r="D914" s="262">
        <v>0</v>
      </c>
      <c r="E914" s="262">
        <v>0</v>
      </c>
      <c r="F914" s="190" t="str">
        <f t="shared" si="17"/>
        <v>-</v>
      </c>
    </row>
    <row r="915" spans="1:6" customFormat="1" ht="24" customHeight="1" x14ac:dyDescent="0.2">
      <c r="A915" s="189" t="s">
        <v>1826</v>
      </c>
      <c r="B915" s="195" t="s">
        <v>1827</v>
      </c>
      <c r="C915" s="44" t="s">
        <v>1826</v>
      </c>
      <c r="D915" s="262">
        <v>0</v>
      </c>
      <c r="E915" s="262">
        <v>0</v>
      </c>
      <c r="F915" s="190" t="str">
        <f t="shared" si="17"/>
        <v>-</v>
      </c>
    </row>
    <row r="916" spans="1:6" customFormat="1" ht="12.75" customHeight="1" x14ac:dyDescent="0.2">
      <c r="A916" s="189" t="s">
        <v>1828</v>
      </c>
      <c r="B916" s="150" t="s">
        <v>1829</v>
      </c>
      <c r="C916" s="44" t="s">
        <v>1828</v>
      </c>
      <c r="D916" s="262">
        <v>0</v>
      </c>
      <c r="E916" s="262">
        <v>0</v>
      </c>
      <c r="F916" s="190" t="str">
        <f t="shared" si="17"/>
        <v>-</v>
      </c>
    </row>
    <row r="917" spans="1:6" customFormat="1" ht="12.75" customHeight="1" x14ac:dyDescent="0.2">
      <c r="A917" s="189" t="s">
        <v>1830</v>
      </c>
      <c r="B917" s="150" t="s">
        <v>1831</v>
      </c>
      <c r="C917" s="44" t="s">
        <v>1830</v>
      </c>
      <c r="D917" s="262">
        <v>0</v>
      </c>
      <c r="E917" s="262">
        <v>0</v>
      </c>
      <c r="F917" s="190" t="str">
        <f t="shared" si="17"/>
        <v>-</v>
      </c>
    </row>
    <row r="918" spans="1:6" customFormat="1" ht="24" customHeight="1" x14ac:dyDescent="0.2">
      <c r="A918" s="189" t="s">
        <v>1832</v>
      </c>
      <c r="B918" s="150" t="s">
        <v>1833</v>
      </c>
      <c r="C918" s="44" t="s">
        <v>1832</v>
      </c>
      <c r="D918" s="262">
        <v>0</v>
      </c>
      <c r="E918" s="262">
        <v>0</v>
      </c>
      <c r="F918" s="190" t="str">
        <f t="shared" si="17"/>
        <v>-</v>
      </c>
    </row>
    <row r="919" spans="1:6" customFormat="1" ht="12.75" customHeight="1" x14ac:dyDescent="0.2">
      <c r="A919" s="189" t="s">
        <v>1834</v>
      </c>
      <c r="B919" s="150" t="s">
        <v>1835</v>
      </c>
      <c r="C919" s="44" t="s">
        <v>1834</v>
      </c>
      <c r="D919" s="262">
        <v>0</v>
      </c>
      <c r="E919" s="262">
        <v>0</v>
      </c>
      <c r="F919" s="190" t="str">
        <f t="shared" si="17"/>
        <v>-</v>
      </c>
    </row>
    <row r="920" spans="1:6" customFormat="1" ht="12.75" customHeight="1" x14ac:dyDescent="0.2">
      <c r="A920" s="189" t="s">
        <v>1836</v>
      </c>
      <c r="B920" s="150" t="s">
        <v>1837</v>
      </c>
      <c r="C920" s="44" t="s">
        <v>1836</v>
      </c>
      <c r="D920" s="262">
        <v>0</v>
      </c>
      <c r="E920" s="262">
        <v>0</v>
      </c>
      <c r="F920" s="190" t="str">
        <f t="shared" si="17"/>
        <v>-</v>
      </c>
    </row>
    <row r="921" spans="1:6" customFormat="1" ht="24" customHeight="1" x14ac:dyDescent="0.2">
      <c r="A921" s="189" t="s">
        <v>1838</v>
      </c>
      <c r="B921" s="150" t="s">
        <v>1839</v>
      </c>
      <c r="C921" s="44" t="s">
        <v>1838</v>
      </c>
      <c r="D921" s="262">
        <v>0</v>
      </c>
      <c r="E921" s="262">
        <v>0</v>
      </c>
      <c r="F921" s="190" t="str">
        <f t="shared" si="17"/>
        <v>-</v>
      </c>
    </row>
    <row r="922" spans="1:6" customFormat="1" ht="24" customHeight="1" x14ac:dyDescent="0.2">
      <c r="A922" s="189" t="s">
        <v>1840</v>
      </c>
      <c r="B922" s="150" t="s">
        <v>1841</v>
      </c>
      <c r="C922" s="44" t="s">
        <v>1840</v>
      </c>
      <c r="D922" s="262">
        <v>0</v>
      </c>
      <c r="E922" s="262">
        <v>0</v>
      </c>
      <c r="F922" s="190" t="str">
        <f t="shared" si="17"/>
        <v>-</v>
      </c>
    </row>
    <row r="923" spans="1:6" customFormat="1" ht="24" customHeight="1" x14ac:dyDescent="0.2">
      <c r="A923" s="189" t="s">
        <v>1842</v>
      </c>
      <c r="B923" s="195" t="s">
        <v>1843</v>
      </c>
      <c r="C923" s="44" t="s">
        <v>1842</v>
      </c>
      <c r="D923" s="262">
        <v>0</v>
      </c>
      <c r="E923" s="262">
        <v>0</v>
      </c>
      <c r="F923" s="190" t="str">
        <f t="shared" si="17"/>
        <v>-</v>
      </c>
    </row>
    <row r="924" spans="1:6" customFormat="1" ht="24" customHeight="1" x14ac:dyDescent="0.2">
      <c r="A924" s="189" t="s">
        <v>1844</v>
      </c>
      <c r="B924" s="150" t="s">
        <v>1845</v>
      </c>
      <c r="C924" s="44" t="s">
        <v>1844</v>
      </c>
      <c r="D924" s="262">
        <v>0</v>
      </c>
      <c r="E924" s="262">
        <v>0</v>
      </c>
      <c r="F924" s="190" t="str">
        <f t="shared" si="17"/>
        <v>-</v>
      </c>
    </row>
    <row r="925" spans="1:6" customFormat="1" ht="24" customHeight="1" x14ac:dyDescent="0.2">
      <c r="A925" s="189" t="s">
        <v>1846</v>
      </c>
      <c r="B925" s="150" t="s">
        <v>1847</v>
      </c>
      <c r="C925" s="44" t="s">
        <v>1846</v>
      </c>
      <c r="D925" s="262">
        <v>0</v>
      </c>
      <c r="E925" s="262">
        <v>0</v>
      </c>
      <c r="F925" s="190" t="str">
        <f t="shared" si="17"/>
        <v>-</v>
      </c>
    </row>
    <row r="926" spans="1:6" customFormat="1" ht="12.75" customHeight="1" x14ac:dyDescent="0.2">
      <c r="A926" s="189" t="s">
        <v>1848</v>
      </c>
      <c r="B926" s="150" t="s">
        <v>1849</v>
      </c>
      <c r="C926" s="44" t="s">
        <v>1848</v>
      </c>
      <c r="D926" s="262">
        <v>0</v>
      </c>
      <c r="E926" s="262">
        <v>0</v>
      </c>
      <c r="F926" s="190" t="str">
        <f t="shared" si="17"/>
        <v>-</v>
      </c>
    </row>
    <row r="927" spans="1:6" customFormat="1" ht="12.75" customHeight="1" x14ac:dyDescent="0.2">
      <c r="A927" s="189" t="s">
        <v>1850</v>
      </c>
      <c r="B927" s="150" t="s">
        <v>1851</v>
      </c>
      <c r="C927" s="44" t="s">
        <v>1850</v>
      </c>
      <c r="D927" s="262">
        <v>0</v>
      </c>
      <c r="E927" s="262">
        <v>0</v>
      </c>
      <c r="F927" s="190" t="str">
        <f t="shared" si="17"/>
        <v>-</v>
      </c>
    </row>
    <row r="928" spans="1:6" customFormat="1" ht="12.75" customHeight="1" x14ac:dyDescent="0.2">
      <c r="A928" s="189" t="s">
        <v>1852</v>
      </c>
      <c r="B928" s="150" t="s">
        <v>1853</v>
      </c>
      <c r="C928" s="44" t="s">
        <v>1852</v>
      </c>
      <c r="D928" s="262">
        <v>0</v>
      </c>
      <c r="E928" s="262">
        <v>0</v>
      </c>
      <c r="F928" s="190" t="str">
        <f t="shared" si="17"/>
        <v>-</v>
      </c>
    </row>
    <row r="929" spans="1:6" customFormat="1" ht="12.75" customHeight="1" x14ac:dyDescent="0.2">
      <c r="A929" s="189" t="s">
        <v>1854</v>
      </c>
      <c r="B929" s="150" t="s">
        <v>1855</v>
      </c>
      <c r="C929" s="44" t="s">
        <v>1854</v>
      </c>
      <c r="D929" s="262">
        <v>0</v>
      </c>
      <c r="E929" s="262">
        <v>0</v>
      </c>
      <c r="F929" s="190" t="str">
        <f t="shared" si="17"/>
        <v>-</v>
      </c>
    </row>
    <row r="930" spans="1:6" customFormat="1" ht="12.75" customHeight="1" x14ac:dyDescent="0.2">
      <c r="A930" s="189" t="s">
        <v>1856</v>
      </c>
      <c r="B930" s="150" t="s">
        <v>1857</v>
      </c>
      <c r="C930" s="44" t="s">
        <v>1856</v>
      </c>
      <c r="D930" s="262">
        <v>0</v>
      </c>
      <c r="E930" s="262">
        <v>0</v>
      </c>
      <c r="F930" s="190" t="str">
        <f t="shared" si="17"/>
        <v>-</v>
      </c>
    </row>
    <row r="931" spans="1:6" customFormat="1" ht="12.75" customHeight="1" x14ac:dyDescent="0.2">
      <c r="A931" s="189" t="s">
        <v>1858</v>
      </c>
      <c r="B931" s="150" t="s">
        <v>1859</v>
      </c>
      <c r="C931" s="44" t="s">
        <v>1858</v>
      </c>
      <c r="D931" s="262">
        <v>0</v>
      </c>
      <c r="E931" s="262">
        <v>0</v>
      </c>
      <c r="F931" s="190" t="str">
        <f t="shared" si="17"/>
        <v>-</v>
      </c>
    </row>
    <row r="932" spans="1:6" customFormat="1" ht="12.75" customHeight="1" x14ac:dyDescent="0.2">
      <c r="A932" s="189" t="s">
        <v>1860</v>
      </c>
      <c r="B932" s="150" t="s">
        <v>1861</v>
      </c>
      <c r="C932" s="44" t="s">
        <v>1860</v>
      </c>
      <c r="D932" s="262">
        <v>0</v>
      </c>
      <c r="E932" s="262">
        <v>0</v>
      </c>
      <c r="F932" s="190" t="str">
        <f t="shared" si="17"/>
        <v>-</v>
      </c>
    </row>
    <row r="933" spans="1:6" customFormat="1" ht="12.75" customHeight="1" x14ac:dyDescent="0.2">
      <c r="A933" s="189" t="s">
        <v>1862</v>
      </c>
      <c r="B933" s="150" t="s">
        <v>1863</v>
      </c>
      <c r="C933" s="44" t="s">
        <v>1862</v>
      </c>
      <c r="D933" s="262">
        <v>0</v>
      </c>
      <c r="E933" s="262">
        <v>0</v>
      </c>
      <c r="F933" s="190" t="str">
        <f t="shared" si="17"/>
        <v>-</v>
      </c>
    </row>
    <row r="934" spans="1:6" customFormat="1" ht="12.75" customHeight="1" x14ac:dyDescent="0.2">
      <c r="A934" s="189" t="s">
        <v>1864</v>
      </c>
      <c r="B934" s="150" t="s">
        <v>1865</v>
      </c>
      <c r="C934" s="44" t="s">
        <v>1864</v>
      </c>
      <c r="D934" s="262">
        <v>0</v>
      </c>
      <c r="E934" s="262">
        <v>0</v>
      </c>
      <c r="F934" s="190" t="str">
        <f t="shared" si="17"/>
        <v>-</v>
      </c>
    </row>
    <row r="935" spans="1:6" customFormat="1" ht="12.75" customHeight="1" x14ac:dyDescent="0.2">
      <c r="A935" s="189" t="s">
        <v>1866</v>
      </c>
      <c r="B935" s="150" t="s">
        <v>1867</v>
      </c>
      <c r="C935" s="44" t="s">
        <v>1866</v>
      </c>
      <c r="D935" s="262">
        <v>0</v>
      </c>
      <c r="E935" s="262">
        <v>0</v>
      </c>
      <c r="F935" s="190" t="str">
        <f t="shared" si="17"/>
        <v>-</v>
      </c>
    </row>
    <row r="936" spans="1:6" customFormat="1" ht="12.75" customHeight="1" x14ac:dyDescent="0.2">
      <c r="A936" s="189" t="s">
        <v>1868</v>
      </c>
      <c r="B936" s="150" t="s">
        <v>1869</v>
      </c>
      <c r="C936" s="44" t="s">
        <v>1868</v>
      </c>
      <c r="D936" s="262">
        <v>0</v>
      </c>
      <c r="E936" s="262">
        <v>0</v>
      </c>
      <c r="F936" s="190" t="str">
        <f t="shared" si="17"/>
        <v>-</v>
      </c>
    </row>
    <row r="937" spans="1:6" customFormat="1" ht="12.75" customHeight="1" x14ac:dyDescent="0.2">
      <c r="A937" s="189" t="s">
        <v>1870</v>
      </c>
      <c r="B937" s="150" t="s">
        <v>1871</v>
      </c>
      <c r="C937" s="44" t="s">
        <v>1870</v>
      </c>
      <c r="D937" s="262">
        <v>0</v>
      </c>
      <c r="E937" s="262">
        <v>0</v>
      </c>
      <c r="F937" s="190" t="str">
        <f t="shared" si="17"/>
        <v>-</v>
      </c>
    </row>
    <row r="938" spans="1:6" customFormat="1" ht="24" customHeight="1" x14ac:dyDescent="0.2">
      <c r="A938" s="189" t="s">
        <v>1872</v>
      </c>
      <c r="B938" s="150" t="s">
        <v>1873</v>
      </c>
      <c r="C938" s="44" t="s">
        <v>1872</v>
      </c>
      <c r="D938" s="262">
        <v>0</v>
      </c>
      <c r="E938" s="262">
        <v>0</v>
      </c>
      <c r="F938" s="190" t="str">
        <f t="shared" si="17"/>
        <v>-</v>
      </c>
    </row>
    <row r="939" spans="1:6" customFormat="1" ht="24" customHeight="1" x14ac:dyDescent="0.2">
      <c r="A939" s="189" t="s">
        <v>1874</v>
      </c>
      <c r="B939" s="150" t="s">
        <v>1875</v>
      </c>
      <c r="C939" s="44" t="s">
        <v>1874</v>
      </c>
      <c r="D939" s="262">
        <v>0</v>
      </c>
      <c r="E939" s="262">
        <v>0</v>
      </c>
      <c r="F939" s="190" t="str">
        <f t="shared" si="17"/>
        <v>-</v>
      </c>
    </row>
    <row r="940" spans="1:6" customFormat="1" ht="24" customHeight="1" x14ac:dyDescent="0.2">
      <c r="A940" s="189" t="s">
        <v>1876</v>
      </c>
      <c r="B940" s="150" t="s">
        <v>1877</v>
      </c>
      <c r="C940" s="44" t="s">
        <v>1876</v>
      </c>
      <c r="D940" s="262">
        <v>0</v>
      </c>
      <c r="E940" s="262">
        <v>0</v>
      </c>
      <c r="F940" s="190" t="str">
        <f t="shared" si="17"/>
        <v>-</v>
      </c>
    </row>
    <row r="941" spans="1:6" customFormat="1" ht="24" customHeight="1" x14ac:dyDescent="0.2">
      <c r="A941" s="189" t="s">
        <v>1878</v>
      </c>
      <c r="B941" s="150" t="s">
        <v>1879</v>
      </c>
      <c r="C941" s="44" t="s">
        <v>1878</v>
      </c>
      <c r="D941" s="262">
        <v>0</v>
      </c>
      <c r="E941" s="262">
        <v>0</v>
      </c>
      <c r="F941" s="190" t="str">
        <f t="shared" si="17"/>
        <v>-</v>
      </c>
    </row>
    <row r="942" spans="1:6" customFormat="1" ht="24" customHeight="1" x14ac:dyDescent="0.2">
      <c r="A942" s="189" t="s">
        <v>1880</v>
      </c>
      <c r="B942" s="150" t="s">
        <v>1881</v>
      </c>
      <c r="C942" s="44" t="s">
        <v>1880</v>
      </c>
      <c r="D942" s="262">
        <v>0</v>
      </c>
      <c r="E942" s="262">
        <v>0</v>
      </c>
      <c r="F942" s="190" t="str">
        <f t="shared" si="17"/>
        <v>-</v>
      </c>
    </row>
    <row r="943" spans="1:6" customFormat="1" ht="24" customHeight="1" x14ac:dyDescent="0.2">
      <c r="A943" s="189" t="s">
        <v>1882</v>
      </c>
      <c r="B943" s="150" t="s">
        <v>1883</v>
      </c>
      <c r="C943" s="44" t="s">
        <v>1882</v>
      </c>
      <c r="D943" s="262">
        <v>0</v>
      </c>
      <c r="E943" s="262">
        <v>0</v>
      </c>
      <c r="F943" s="190" t="str">
        <f t="shared" si="17"/>
        <v>-</v>
      </c>
    </row>
    <row r="944" spans="1:6" customFormat="1" ht="12.75" customHeight="1" x14ac:dyDescent="0.2">
      <c r="A944" s="189" t="s">
        <v>1884</v>
      </c>
      <c r="B944" s="150" t="s">
        <v>1885</v>
      </c>
      <c r="C944" s="44" t="s">
        <v>1884</v>
      </c>
      <c r="D944" s="262">
        <v>0</v>
      </c>
      <c r="E944" s="262">
        <v>0</v>
      </c>
      <c r="F944" s="190" t="str">
        <f t="shared" si="17"/>
        <v>-</v>
      </c>
    </row>
    <row r="945" spans="1:6" customFormat="1" ht="24" customHeight="1" x14ac:dyDescent="0.2">
      <c r="A945" s="189" t="s">
        <v>1886</v>
      </c>
      <c r="B945" s="150" t="s">
        <v>1887</v>
      </c>
      <c r="C945" s="44" t="s">
        <v>1886</v>
      </c>
      <c r="D945" s="262">
        <v>0</v>
      </c>
      <c r="E945" s="262">
        <v>0</v>
      </c>
      <c r="F945" s="190" t="str">
        <f t="shared" si="17"/>
        <v>-</v>
      </c>
    </row>
    <row r="946" spans="1:6" customFormat="1" ht="24" customHeight="1" x14ac:dyDescent="0.2">
      <c r="A946" s="189" t="s">
        <v>1888</v>
      </c>
      <c r="B946" s="195" t="s">
        <v>1889</v>
      </c>
      <c r="C946" s="44" t="s">
        <v>1888</v>
      </c>
      <c r="D946" s="262">
        <v>0</v>
      </c>
      <c r="E946" s="262">
        <v>0</v>
      </c>
      <c r="F946" s="190" t="str">
        <f t="shared" si="17"/>
        <v>-</v>
      </c>
    </row>
    <row r="947" spans="1:6" customFormat="1" ht="24" customHeight="1" x14ac:dyDescent="0.2">
      <c r="A947" s="189" t="s">
        <v>1890</v>
      </c>
      <c r="B947" s="195" t="s">
        <v>1891</v>
      </c>
      <c r="C947" s="44" t="s">
        <v>1890</v>
      </c>
      <c r="D947" s="262">
        <v>0</v>
      </c>
      <c r="E947" s="262">
        <v>0</v>
      </c>
      <c r="F947" s="190" t="str">
        <f t="shared" si="17"/>
        <v>-</v>
      </c>
    </row>
    <row r="948" spans="1:6" customFormat="1" ht="24" customHeight="1" x14ac:dyDescent="0.2">
      <c r="A948" s="189" t="s">
        <v>1892</v>
      </c>
      <c r="B948" s="150" t="s">
        <v>1893</v>
      </c>
      <c r="C948" s="44" t="s">
        <v>1892</v>
      </c>
      <c r="D948" s="262">
        <v>0</v>
      </c>
      <c r="E948" s="262">
        <v>0</v>
      </c>
      <c r="F948" s="190" t="str">
        <f t="shared" si="17"/>
        <v>-</v>
      </c>
    </row>
    <row r="949" spans="1:6" customFormat="1" ht="24" customHeight="1" x14ac:dyDescent="0.2">
      <c r="A949" s="189" t="s">
        <v>1894</v>
      </c>
      <c r="B949" s="195" t="s">
        <v>1895</v>
      </c>
      <c r="C949" s="44" t="s">
        <v>1894</v>
      </c>
      <c r="D949" s="262">
        <v>0</v>
      </c>
      <c r="E949" s="262">
        <v>0</v>
      </c>
      <c r="F949" s="190" t="str">
        <f t="shared" si="17"/>
        <v>-</v>
      </c>
    </row>
    <row r="950" spans="1:6" customFormat="1" ht="24" customHeight="1" x14ac:dyDescent="0.2">
      <c r="A950" s="189" t="s">
        <v>1896</v>
      </c>
      <c r="B950" s="150" t="s">
        <v>1897</v>
      </c>
      <c r="C950" s="44" t="s">
        <v>1896</v>
      </c>
      <c r="D950" s="262">
        <v>0</v>
      </c>
      <c r="E950" s="262">
        <v>0</v>
      </c>
      <c r="F950" s="190" t="str">
        <f t="shared" si="17"/>
        <v>-</v>
      </c>
    </row>
    <row r="951" spans="1:6" customFormat="1" ht="24" customHeight="1" x14ac:dyDescent="0.2">
      <c r="A951" s="189" t="s">
        <v>1898</v>
      </c>
      <c r="B951" s="150" t="s">
        <v>1899</v>
      </c>
      <c r="C951" s="44" t="s">
        <v>1898</v>
      </c>
      <c r="D951" s="262">
        <v>0</v>
      </c>
      <c r="E951" s="262">
        <v>0</v>
      </c>
      <c r="F951" s="190" t="str">
        <f t="shared" si="17"/>
        <v>-</v>
      </c>
    </row>
    <row r="952" spans="1:6" customFormat="1" ht="24" customHeight="1" x14ac:dyDescent="0.2">
      <c r="A952" s="189" t="s">
        <v>1900</v>
      </c>
      <c r="B952" s="195" t="s">
        <v>1901</v>
      </c>
      <c r="C952" s="44" t="s">
        <v>1900</v>
      </c>
      <c r="D952" s="262">
        <v>0</v>
      </c>
      <c r="E952" s="262">
        <v>0</v>
      </c>
      <c r="F952" s="190" t="str">
        <f t="shared" si="17"/>
        <v>-</v>
      </c>
    </row>
    <row r="953" spans="1:6" customFormat="1" ht="24" customHeight="1" x14ac:dyDescent="0.2">
      <c r="A953" s="189" t="s">
        <v>1902</v>
      </c>
      <c r="B953" s="150" t="s">
        <v>1903</v>
      </c>
      <c r="C953" s="44" t="s">
        <v>1902</v>
      </c>
      <c r="D953" s="262">
        <v>0</v>
      </c>
      <c r="E953" s="262">
        <v>0</v>
      </c>
      <c r="F953" s="190" t="str">
        <f t="shared" si="17"/>
        <v>-</v>
      </c>
    </row>
    <row r="954" spans="1:6" customFormat="1" ht="24" customHeight="1" x14ac:dyDescent="0.2">
      <c r="A954" s="189" t="s">
        <v>1904</v>
      </c>
      <c r="B954" s="150" t="s">
        <v>1905</v>
      </c>
      <c r="C954" s="44" t="s">
        <v>1904</v>
      </c>
      <c r="D954" s="262">
        <v>0</v>
      </c>
      <c r="E954" s="262">
        <v>0</v>
      </c>
      <c r="F954" s="190" t="str">
        <f t="shared" si="17"/>
        <v>-</v>
      </c>
    </row>
    <row r="955" spans="1:6" customFormat="1" ht="24" customHeight="1" x14ac:dyDescent="0.2">
      <c r="A955" s="189" t="s">
        <v>1906</v>
      </c>
      <c r="B955" s="150" t="s">
        <v>1907</v>
      </c>
      <c r="C955" s="44" t="s">
        <v>1906</v>
      </c>
      <c r="D955" s="262">
        <v>0</v>
      </c>
      <c r="E955" s="262">
        <v>0</v>
      </c>
      <c r="F955" s="190" t="str">
        <f t="shared" si="17"/>
        <v>-</v>
      </c>
    </row>
    <row r="956" spans="1:6" customFormat="1" ht="24" customHeight="1" x14ac:dyDescent="0.2">
      <c r="A956" s="189" t="s">
        <v>1908</v>
      </c>
      <c r="B956" s="150" t="s">
        <v>1909</v>
      </c>
      <c r="C956" s="44" t="s">
        <v>1908</v>
      </c>
      <c r="D956" s="262">
        <v>0</v>
      </c>
      <c r="E956" s="262">
        <v>0</v>
      </c>
      <c r="F956" s="190" t="str">
        <f t="shared" si="17"/>
        <v>-</v>
      </c>
    </row>
    <row r="957" spans="1:6" customFormat="1" ht="24" customHeight="1" x14ac:dyDescent="0.2">
      <c r="A957" s="189" t="s">
        <v>1910</v>
      </c>
      <c r="B957" s="150" t="s">
        <v>1911</v>
      </c>
      <c r="C957" s="44" t="s">
        <v>1910</v>
      </c>
      <c r="D957" s="262">
        <v>0</v>
      </c>
      <c r="E957" s="262">
        <v>0</v>
      </c>
      <c r="F957" s="190" t="str">
        <f t="shared" si="17"/>
        <v>-</v>
      </c>
    </row>
    <row r="958" spans="1:6" customFormat="1" ht="24" customHeight="1" x14ac:dyDescent="0.2">
      <c r="A958" s="189" t="s">
        <v>1912</v>
      </c>
      <c r="B958" s="150" t="s">
        <v>1913</v>
      </c>
      <c r="C958" s="44" t="s">
        <v>1912</v>
      </c>
      <c r="D958" s="262">
        <v>0</v>
      </c>
      <c r="E958" s="262">
        <v>0</v>
      </c>
      <c r="F958" s="190" t="str">
        <f t="shared" si="17"/>
        <v>-</v>
      </c>
    </row>
    <row r="959" spans="1:6" customFormat="1" ht="24" customHeight="1" x14ac:dyDescent="0.2">
      <c r="A959" s="189" t="s">
        <v>1914</v>
      </c>
      <c r="B959" s="150" t="s">
        <v>1915</v>
      </c>
      <c r="C959" s="44" t="s">
        <v>1914</v>
      </c>
      <c r="D959" s="262">
        <v>0</v>
      </c>
      <c r="E959" s="262">
        <v>0</v>
      </c>
      <c r="F959" s="190" t="str">
        <f t="shared" si="17"/>
        <v>-</v>
      </c>
    </row>
    <row r="960" spans="1:6" customFormat="1" ht="24" customHeight="1" x14ac:dyDescent="0.2">
      <c r="A960" s="189" t="s">
        <v>1916</v>
      </c>
      <c r="B960" s="150" t="s">
        <v>1917</v>
      </c>
      <c r="C960" s="44" t="s">
        <v>1916</v>
      </c>
      <c r="D960" s="262">
        <v>0</v>
      </c>
      <c r="E960" s="262">
        <v>0</v>
      </c>
      <c r="F960" s="190" t="str">
        <f t="shared" si="17"/>
        <v>-</v>
      </c>
    </row>
    <row r="961" spans="1:6" customFormat="1" ht="12.75" customHeight="1" x14ac:dyDescent="0.2">
      <c r="A961" s="189" t="s">
        <v>1918</v>
      </c>
      <c r="B961" s="150" t="s">
        <v>1919</v>
      </c>
      <c r="C961" s="44" t="s">
        <v>1918</v>
      </c>
      <c r="D961" s="262">
        <v>0</v>
      </c>
      <c r="E961" s="262">
        <v>0</v>
      </c>
      <c r="F961" s="190" t="str">
        <f t="shared" si="17"/>
        <v>-</v>
      </c>
    </row>
    <row r="962" spans="1:6" customFormat="1" ht="24" customHeight="1" x14ac:dyDescent="0.2">
      <c r="A962" s="189" t="s">
        <v>1920</v>
      </c>
      <c r="B962" s="195" t="s">
        <v>1921</v>
      </c>
      <c r="C962" s="44" t="s">
        <v>1920</v>
      </c>
      <c r="D962" s="262">
        <v>0</v>
      </c>
      <c r="E962" s="262">
        <v>0</v>
      </c>
      <c r="F962" s="190" t="str">
        <f t="shared" si="17"/>
        <v>-</v>
      </c>
    </row>
    <row r="963" spans="1:6" customFormat="1" ht="24" customHeight="1" x14ac:dyDescent="0.2">
      <c r="A963" s="189" t="s">
        <v>1922</v>
      </c>
      <c r="B963" s="195" t="s">
        <v>1923</v>
      </c>
      <c r="C963" s="44" t="s">
        <v>1922</v>
      </c>
      <c r="D963" s="262">
        <v>0</v>
      </c>
      <c r="E963" s="262">
        <v>0</v>
      </c>
      <c r="F963" s="190" t="str">
        <f t="shared" si="17"/>
        <v>-</v>
      </c>
    </row>
    <row r="964" spans="1:6" customFormat="1" ht="24" customHeight="1" x14ac:dyDescent="0.2">
      <c r="A964" s="189" t="s">
        <v>1924</v>
      </c>
      <c r="B964" s="195" t="s">
        <v>1925</v>
      </c>
      <c r="C964" s="44" t="s">
        <v>1924</v>
      </c>
      <c r="D964" s="262">
        <v>0</v>
      </c>
      <c r="E964" s="262">
        <v>0</v>
      </c>
      <c r="F964" s="190" t="str">
        <f t="shared" si="17"/>
        <v>-</v>
      </c>
    </row>
    <row r="965" spans="1:6" customFormat="1" ht="24" customHeight="1" x14ac:dyDescent="0.2">
      <c r="A965" s="189" t="s">
        <v>1926</v>
      </c>
      <c r="B965" s="150" t="s">
        <v>1927</v>
      </c>
      <c r="C965" s="44" t="s">
        <v>1926</v>
      </c>
      <c r="D965" s="262">
        <v>0</v>
      </c>
      <c r="E965" s="262">
        <v>0</v>
      </c>
      <c r="F965" s="190" t="str">
        <f t="shared" si="17"/>
        <v>-</v>
      </c>
    </row>
    <row r="966" spans="1:6" customFormat="1" ht="12.75" customHeight="1" x14ac:dyDescent="0.2">
      <c r="A966" s="189" t="s">
        <v>1928</v>
      </c>
      <c r="B966" s="150" t="s">
        <v>1929</v>
      </c>
      <c r="C966" s="44" t="s">
        <v>1928</v>
      </c>
      <c r="D966" s="262">
        <v>0</v>
      </c>
      <c r="E966" s="262">
        <v>0</v>
      </c>
      <c r="F966" s="190" t="str">
        <f t="shared" si="17"/>
        <v>-</v>
      </c>
    </row>
    <row r="967" spans="1:6" customFormat="1" ht="24" customHeight="1" x14ac:dyDescent="0.2">
      <c r="A967" s="189" t="s">
        <v>1930</v>
      </c>
      <c r="B967" s="150" t="s">
        <v>1931</v>
      </c>
      <c r="C967" s="44" t="s">
        <v>1930</v>
      </c>
      <c r="D967" s="262">
        <v>0</v>
      </c>
      <c r="E967" s="262">
        <v>0</v>
      </c>
      <c r="F967" s="190" t="str">
        <f t="shared" si="17"/>
        <v>-</v>
      </c>
    </row>
    <row r="968" spans="1:6" customFormat="1" ht="12.75" customHeight="1" x14ac:dyDescent="0.2">
      <c r="A968" s="189" t="s">
        <v>1932</v>
      </c>
      <c r="B968" s="150" t="s">
        <v>1933</v>
      </c>
      <c r="C968" s="44" t="s">
        <v>1932</v>
      </c>
      <c r="D968" s="262">
        <v>0</v>
      </c>
      <c r="E968" s="262">
        <v>0</v>
      </c>
      <c r="F968" s="190" t="str">
        <f t="shared" si="17"/>
        <v>-</v>
      </c>
    </row>
    <row r="969" spans="1:6" customFormat="1" ht="12.75" customHeight="1" x14ac:dyDescent="0.2">
      <c r="A969" s="189" t="s">
        <v>1934</v>
      </c>
      <c r="B969" s="150" t="s">
        <v>1935</v>
      </c>
      <c r="C969" s="44" t="s">
        <v>1934</v>
      </c>
      <c r="D969" s="262">
        <v>0</v>
      </c>
      <c r="E969" s="262">
        <v>0</v>
      </c>
      <c r="F969" s="190" t="str">
        <f t="shared" ref="F969:F982" si="18">IF(D969&lt;&gt;0,IF(E969/D969&gt;=100,"&gt;&gt;100",E969/D969*100),"-")</f>
        <v>-</v>
      </c>
    </row>
    <row r="970" spans="1:6" customFormat="1" ht="12.75" customHeight="1" x14ac:dyDescent="0.2">
      <c r="A970" s="189" t="s">
        <v>1936</v>
      </c>
      <c r="B970" s="150" t="s">
        <v>1937</v>
      </c>
      <c r="C970" s="44" t="s">
        <v>1936</v>
      </c>
      <c r="D970" s="262">
        <v>0</v>
      </c>
      <c r="E970" s="262">
        <v>0</v>
      </c>
      <c r="F970" s="190" t="str">
        <f t="shared" si="18"/>
        <v>-</v>
      </c>
    </row>
    <row r="971" spans="1:6" customFormat="1" ht="12.75" customHeight="1" x14ac:dyDescent="0.2">
      <c r="A971" s="189" t="s">
        <v>1938</v>
      </c>
      <c r="B971" s="150" t="s">
        <v>1939</v>
      </c>
      <c r="C971" s="44" t="s">
        <v>1938</v>
      </c>
      <c r="D971" s="262">
        <v>0</v>
      </c>
      <c r="E971" s="262">
        <v>0</v>
      </c>
      <c r="F971" s="190" t="str">
        <f t="shared" si="18"/>
        <v>-</v>
      </c>
    </row>
    <row r="972" spans="1:6" customFormat="1" ht="12.75" customHeight="1" x14ac:dyDescent="0.2">
      <c r="A972" s="189" t="s">
        <v>1940</v>
      </c>
      <c r="B972" s="150" t="s">
        <v>1941</v>
      </c>
      <c r="C972" s="44" t="s">
        <v>1940</v>
      </c>
      <c r="D972" s="262">
        <v>0</v>
      </c>
      <c r="E972" s="262">
        <v>0</v>
      </c>
      <c r="F972" s="190" t="str">
        <f t="shared" si="18"/>
        <v>-</v>
      </c>
    </row>
    <row r="973" spans="1:6" customFormat="1" ht="12.75" customHeight="1" x14ac:dyDescent="0.2">
      <c r="A973" s="189" t="s">
        <v>1942</v>
      </c>
      <c r="B973" s="150" t="s">
        <v>1943</v>
      </c>
      <c r="C973" s="44" t="s">
        <v>1942</v>
      </c>
      <c r="D973" s="262">
        <v>0</v>
      </c>
      <c r="E973" s="262">
        <v>0</v>
      </c>
      <c r="F973" s="190" t="str">
        <f t="shared" si="18"/>
        <v>-</v>
      </c>
    </row>
    <row r="974" spans="1:6" customFormat="1" ht="12.75" customHeight="1" x14ac:dyDescent="0.2">
      <c r="A974" s="189" t="s">
        <v>1944</v>
      </c>
      <c r="B974" s="150" t="s">
        <v>1945</v>
      </c>
      <c r="C974" s="44" t="s">
        <v>1944</v>
      </c>
      <c r="D974" s="262">
        <v>0</v>
      </c>
      <c r="E974" s="262">
        <v>0</v>
      </c>
      <c r="F974" s="190" t="str">
        <f t="shared" si="18"/>
        <v>-</v>
      </c>
    </row>
    <row r="975" spans="1:6" customFormat="1" ht="12.75" customHeight="1" x14ac:dyDescent="0.2">
      <c r="A975" s="189" t="s">
        <v>1946</v>
      </c>
      <c r="B975" s="150" t="s">
        <v>1947</v>
      </c>
      <c r="C975" s="44" t="s">
        <v>1946</v>
      </c>
      <c r="D975" s="262">
        <v>0</v>
      </c>
      <c r="E975" s="262">
        <v>0</v>
      </c>
      <c r="F975" s="190" t="str">
        <f t="shared" si="18"/>
        <v>-</v>
      </c>
    </row>
    <row r="976" spans="1:6" customFormat="1" ht="24" customHeight="1" x14ac:dyDescent="0.2">
      <c r="A976" s="189" t="s">
        <v>1948</v>
      </c>
      <c r="B976" s="150" t="s">
        <v>1949</v>
      </c>
      <c r="C976" s="44" t="s">
        <v>1948</v>
      </c>
      <c r="D976" s="262">
        <v>0</v>
      </c>
      <c r="E976" s="262">
        <v>0</v>
      </c>
      <c r="F976" s="190" t="str">
        <f t="shared" si="18"/>
        <v>-</v>
      </c>
    </row>
    <row r="977" spans="1:6" customFormat="1" ht="24" customHeight="1" x14ac:dyDescent="0.2">
      <c r="A977" s="189" t="s">
        <v>1950</v>
      </c>
      <c r="B977" s="150" t="s">
        <v>1951</v>
      </c>
      <c r="C977" s="44" t="s">
        <v>1950</v>
      </c>
      <c r="D977" s="262">
        <v>0</v>
      </c>
      <c r="E977" s="262">
        <v>0</v>
      </c>
      <c r="F977" s="190" t="str">
        <f t="shared" si="18"/>
        <v>-</v>
      </c>
    </row>
    <row r="978" spans="1:6" customFormat="1" ht="24" customHeight="1" x14ac:dyDescent="0.2">
      <c r="A978" s="189" t="s">
        <v>1952</v>
      </c>
      <c r="B978" s="150" t="s">
        <v>1953</v>
      </c>
      <c r="C978" s="44" t="s">
        <v>1952</v>
      </c>
      <c r="D978" s="262">
        <v>0</v>
      </c>
      <c r="E978" s="262">
        <v>0</v>
      </c>
      <c r="F978" s="190" t="str">
        <f t="shared" si="18"/>
        <v>-</v>
      </c>
    </row>
    <row r="979" spans="1:6" customFormat="1" ht="24" customHeight="1" x14ac:dyDescent="0.2">
      <c r="A979" s="189" t="s">
        <v>1954</v>
      </c>
      <c r="B979" s="150" t="s">
        <v>1955</v>
      </c>
      <c r="C979" s="44" t="s">
        <v>1954</v>
      </c>
      <c r="D979" s="262">
        <v>0</v>
      </c>
      <c r="E979" s="262">
        <v>0</v>
      </c>
      <c r="F979" s="190" t="str">
        <f t="shared" si="18"/>
        <v>-</v>
      </c>
    </row>
    <row r="980" spans="1:6" customFormat="1" ht="24" customHeight="1" x14ac:dyDescent="0.2">
      <c r="A980" s="189" t="s">
        <v>1956</v>
      </c>
      <c r="B980" s="150" t="s">
        <v>1957</v>
      </c>
      <c r="C980" s="44" t="s">
        <v>1956</v>
      </c>
      <c r="D980" s="262">
        <v>0</v>
      </c>
      <c r="E980" s="262">
        <v>0</v>
      </c>
      <c r="F980" s="190" t="str">
        <f t="shared" si="18"/>
        <v>-</v>
      </c>
    </row>
    <row r="981" spans="1:6" customFormat="1" ht="24" customHeight="1" x14ac:dyDescent="0.2">
      <c r="A981" s="189" t="s">
        <v>1958</v>
      </c>
      <c r="B981" s="150" t="s">
        <v>1959</v>
      </c>
      <c r="C981" s="44" t="s">
        <v>1958</v>
      </c>
      <c r="D981" s="262">
        <v>0</v>
      </c>
      <c r="E981" s="262">
        <v>0</v>
      </c>
      <c r="F981" s="190" t="str">
        <f t="shared" si="18"/>
        <v>-</v>
      </c>
    </row>
    <row r="982" spans="1:6" customFormat="1" ht="24" customHeight="1" x14ac:dyDescent="0.2">
      <c r="A982" s="198" t="s">
        <v>1960</v>
      </c>
      <c r="B982" s="199" t="s">
        <v>1961</v>
      </c>
      <c r="C982" s="45" t="s">
        <v>1960</v>
      </c>
      <c r="D982" s="264">
        <v>0</v>
      </c>
      <c r="E982" s="264">
        <v>0</v>
      </c>
      <c r="F982" s="200" t="str">
        <f t="shared" si="18"/>
        <v>-</v>
      </c>
    </row>
    <row r="983" spans="1:6" customFormat="1" ht="20.100000000000001" customHeight="1" x14ac:dyDescent="0.2">
      <c r="A983" s="323" t="s">
        <v>1962</v>
      </c>
      <c r="B983" s="324"/>
      <c r="C983" s="203"/>
      <c r="D983" s="204"/>
      <c r="E983" s="204"/>
      <c r="F983" s="205"/>
    </row>
    <row r="984" spans="1:6" customFormat="1" ht="39" customHeight="1" x14ac:dyDescent="0.2">
      <c r="A984" s="103" t="s">
        <v>1963</v>
      </c>
      <c r="B984" s="99" t="s">
        <v>40</v>
      </c>
      <c r="C984" s="116" t="s">
        <v>41</v>
      </c>
      <c r="D984" s="47" t="s">
        <v>1964</v>
      </c>
      <c r="E984" s="48" t="s">
        <v>1965</v>
      </c>
      <c r="F984" s="47" t="s">
        <v>55</v>
      </c>
    </row>
    <row r="985" spans="1:6" customFormat="1" ht="36" customHeight="1" x14ac:dyDescent="0.2">
      <c r="A985" s="206" t="s">
        <v>1966</v>
      </c>
      <c r="B985" s="207" t="s">
        <v>1967</v>
      </c>
      <c r="C985" s="49" t="s">
        <v>1968</v>
      </c>
      <c r="D985" s="267">
        <v>0</v>
      </c>
      <c r="E985" s="267">
        <v>0</v>
      </c>
      <c r="F985" s="208" t="str">
        <f t="shared" ref="F985:F992" si="19">IF(D985&lt;&gt;0,IF(E985/D985&gt;=100,"&gt;&gt;100",E985/D985*100),"-")</f>
        <v>-</v>
      </c>
    </row>
    <row r="986" spans="1:6" customFormat="1" ht="24" customHeight="1" x14ac:dyDescent="0.2">
      <c r="A986" s="189" t="s">
        <v>1969</v>
      </c>
      <c r="B986" s="150" t="s">
        <v>1970</v>
      </c>
      <c r="C986" s="44" t="s">
        <v>1969</v>
      </c>
      <c r="D986" s="268">
        <v>0</v>
      </c>
      <c r="E986" s="268">
        <v>0</v>
      </c>
      <c r="F986" s="190" t="str">
        <f t="shared" si="19"/>
        <v>-</v>
      </c>
    </row>
    <row r="987" spans="1:6" customFormat="1" ht="24" customHeight="1" x14ac:dyDescent="0.2">
      <c r="A987" s="189" t="s">
        <v>1971</v>
      </c>
      <c r="B987" s="150" t="s">
        <v>1972</v>
      </c>
      <c r="C987" s="44" t="s">
        <v>1971</v>
      </c>
      <c r="D987" s="268">
        <v>0</v>
      </c>
      <c r="E987" s="268">
        <v>0</v>
      </c>
      <c r="F987" s="190" t="str">
        <f t="shared" si="19"/>
        <v>-</v>
      </c>
    </row>
    <row r="988" spans="1:6" customFormat="1" ht="24" customHeight="1" x14ac:dyDescent="0.2">
      <c r="A988" s="189" t="s">
        <v>1973</v>
      </c>
      <c r="B988" s="150" t="s">
        <v>1974</v>
      </c>
      <c r="C988" s="44" t="s">
        <v>1973</v>
      </c>
      <c r="D988" s="268">
        <v>0</v>
      </c>
      <c r="E988" s="268">
        <v>0</v>
      </c>
      <c r="F988" s="190" t="str">
        <f t="shared" si="19"/>
        <v>-</v>
      </c>
    </row>
    <row r="989" spans="1:6" customFormat="1" ht="12.75" customHeight="1" x14ac:dyDescent="0.2">
      <c r="A989" s="189" t="s">
        <v>1975</v>
      </c>
      <c r="B989" s="150" t="s">
        <v>1976</v>
      </c>
      <c r="C989" s="44" t="s">
        <v>1975</v>
      </c>
      <c r="D989" s="268">
        <v>0</v>
      </c>
      <c r="E989" s="268">
        <v>0</v>
      </c>
      <c r="F989" s="190" t="str">
        <f t="shared" si="19"/>
        <v>-</v>
      </c>
    </row>
    <row r="990" spans="1:6" customFormat="1" ht="36" customHeight="1" x14ac:dyDescent="0.2">
      <c r="A990" s="189" t="s">
        <v>1977</v>
      </c>
      <c r="B990" s="150" t="s">
        <v>1978</v>
      </c>
      <c r="C990" s="44" t="s">
        <v>1979</v>
      </c>
      <c r="D990" s="268">
        <v>0</v>
      </c>
      <c r="E990" s="268">
        <v>0</v>
      </c>
      <c r="F990" s="190" t="str">
        <f t="shared" si="19"/>
        <v>-</v>
      </c>
    </row>
    <row r="991" spans="1:6" customFormat="1" ht="12.75" customHeight="1" x14ac:dyDescent="0.2">
      <c r="A991" s="189" t="s">
        <v>1980</v>
      </c>
      <c r="B991" s="150" t="s">
        <v>1981</v>
      </c>
      <c r="C991" s="44" t="s">
        <v>1980</v>
      </c>
      <c r="D991" s="268">
        <v>0</v>
      </c>
      <c r="E991" s="268">
        <v>0</v>
      </c>
      <c r="F991" s="190" t="str">
        <f t="shared" si="19"/>
        <v>-</v>
      </c>
    </row>
    <row r="992" spans="1:6" customFormat="1" ht="24" customHeight="1" x14ac:dyDescent="0.2">
      <c r="A992" s="198" t="s">
        <v>1982</v>
      </c>
      <c r="B992" s="199" t="s">
        <v>1983</v>
      </c>
      <c r="C992" s="45" t="s">
        <v>1982</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4" workbookViewId="0">
      <selection activeCell="A2" sqref="A2:F2 A2:F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1984</v>
      </c>
      <c r="E3" s="146" t="s">
        <v>1985</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1986</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1987</v>
      </c>
      <c r="C6" s="121" t="s">
        <v>1988</v>
      </c>
      <c r="D6" s="270">
        <f>D7+D68</f>
        <v>5718049.6399999997</v>
      </c>
      <c r="E6" s="270">
        <f>E7+E68</f>
        <v>5960677.8699999992</v>
      </c>
      <c r="F6" s="215">
        <f t="shared" ref="F6:F37" si="0">IF(D6&gt;0,IF(E6/D6&gt;=100,"&gt;&gt;100",E6/D6*100),"-")</f>
        <v>104.24319908492434</v>
      </c>
      <c r="G6" s="54"/>
      <c r="H6" s="54"/>
      <c r="I6" s="54"/>
      <c r="J6" s="54"/>
      <c r="K6" s="54"/>
      <c r="L6" s="54"/>
      <c r="M6" s="54"/>
      <c r="N6" s="54"/>
      <c r="O6" s="54"/>
      <c r="P6" s="54"/>
      <c r="Q6" s="54"/>
      <c r="R6" s="54"/>
      <c r="S6" s="54"/>
      <c r="T6" s="54"/>
      <c r="U6" s="54"/>
      <c r="V6" s="54"/>
      <c r="W6" s="54"/>
      <c r="X6" s="54"/>
    </row>
    <row r="7" spans="1:25" customFormat="1" ht="12.75" customHeight="1" x14ac:dyDescent="0.2">
      <c r="A7" s="58" t="s">
        <v>1989</v>
      </c>
      <c r="B7" s="53" t="s">
        <v>1990</v>
      </c>
      <c r="C7" s="59" t="s">
        <v>1991</v>
      </c>
      <c r="D7" s="271">
        <f>D8+D12+D51+D52+D56+D63</f>
        <v>5622132.9699999997</v>
      </c>
      <c r="E7" s="271">
        <f>E8+E12+E51+E52+E56+E63</f>
        <v>5813460.1099999994</v>
      </c>
      <c r="F7" s="60">
        <f t="shared" si="0"/>
        <v>103.40310592120341</v>
      </c>
      <c r="G7" s="54"/>
      <c r="H7" s="54"/>
      <c r="I7" s="54"/>
      <c r="J7" s="54"/>
      <c r="K7" s="54"/>
      <c r="L7" s="54"/>
      <c r="M7" s="54"/>
      <c r="N7" s="54"/>
      <c r="O7" s="54"/>
      <c r="P7" s="54"/>
      <c r="Q7" s="54"/>
      <c r="R7" s="54"/>
      <c r="S7" s="54"/>
      <c r="T7" s="54"/>
      <c r="U7" s="54"/>
      <c r="V7" s="54"/>
      <c r="W7" s="54"/>
      <c r="X7" s="54"/>
    </row>
    <row r="8" spans="1:25" customFormat="1" ht="12.75" customHeight="1" x14ac:dyDescent="0.2">
      <c r="A8" s="58" t="s">
        <v>1992</v>
      </c>
      <c r="B8" s="53" t="s">
        <v>1993</v>
      </c>
      <c r="C8" s="59" t="s">
        <v>1992</v>
      </c>
      <c r="D8" s="271">
        <f>D9+D10-D11</f>
        <v>6056.6900000000005</v>
      </c>
      <c r="E8" s="271">
        <f>E9+E10-E11</f>
        <v>4366.8999999999996</v>
      </c>
      <c r="F8" s="60">
        <f t="shared" si="0"/>
        <v>72.100437697818435</v>
      </c>
      <c r="G8" s="54"/>
      <c r="H8" s="54"/>
      <c r="I8" s="54"/>
      <c r="J8" s="54"/>
      <c r="K8" s="54"/>
      <c r="L8" s="54"/>
      <c r="M8" s="54"/>
      <c r="N8" s="54"/>
      <c r="O8" s="54"/>
      <c r="P8" s="54"/>
      <c r="Q8" s="54"/>
      <c r="R8" s="54"/>
      <c r="S8" s="54"/>
      <c r="T8" s="54"/>
      <c r="U8" s="54"/>
      <c r="V8" s="54"/>
      <c r="W8" s="54"/>
      <c r="X8" s="54"/>
    </row>
    <row r="9" spans="1:25" customFormat="1" ht="12.75" customHeight="1" x14ac:dyDescent="0.2">
      <c r="A9" s="58" t="s">
        <v>1994</v>
      </c>
      <c r="B9" s="53" t="s">
        <v>1995</v>
      </c>
      <c r="C9" s="59" t="s">
        <v>1994</v>
      </c>
      <c r="D9" s="272">
        <v>0</v>
      </c>
      <c r="E9" s="272">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1996</v>
      </c>
      <c r="B10" s="53" t="s">
        <v>1997</v>
      </c>
      <c r="C10" s="59" t="s">
        <v>1996</v>
      </c>
      <c r="D10" s="272">
        <v>14420.94</v>
      </c>
      <c r="E10" s="272">
        <v>14420.94</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1998</v>
      </c>
      <c r="B11" s="53" t="s">
        <v>1999</v>
      </c>
      <c r="C11" s="59" t="s">
        <v>1998</v>
      </c>
      <c r="D11" s="272">
        <v>8364.25</v>
      </c>
      <c r="E11" s="272">
        <v>10054.040000000001</v>
      </c>
      <c r="F11" s="60">
        <f t="shared" si="0"/>
        <v>120.20252861882416</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2000</v>
      </c>
      <c r="B12" s="53" t="s">
        <v>2001</v>
      </c>
      <c r="C12" s="59" t="s">
        <v>2000</v>
      </c>
      <c r="D12" s="271">
        <f>D13+D19+D29+D35+D41+D45</f>
        <v>1459573.7100000002</v>
      </c>
      <c r="E12" s="271">
        <f>E13+E19+E29+E35+E41+E45</f>
        <v>1539431.04</v>
      </c>
      <c r="F12" s="60">
        <f t="shared" si="0"/>
        <v>105.47127763763298</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2002</v>
      </c>
      <c r="B13" s="53" t="s">
        <v>2003</v>
      </c>
      <c r="C13" s="59" t="s">
        <v>2002</v>
      </c>
      <c r="D13" s="271">
        <f>SUM(D14:D17)-D18</f>
        <v>290940.02</v>
      </c>
      <c r="E13" s="271">
        <f>SUM(E14:E17)-E18</f>
        <v>284243.99000000005</v>
      </c>
      <c r="F13" s="60">
        <f t="shared" si="0"/>
        <v>97.698484381763649</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2004</v>
      </c>
      <c r="B14" s="53" t="s">
        <v>665</v>
      </c>
      <c r="C14" s="59" t="s">
        <v>2004</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2005</v>
      </c>
      <c r="B15" s="53" t="s">
        <v>667</v>
      </c>
      <c r="C15" s="59" t="s">
        <v>2005</v>
      </c>
      <c r="D15" s="272">
        <v>535652.79</v>
      </c>
      <c r="E15" s="272">
        <v>535652.79</v>
      </c>
      <c r="F15" s="60">
        <f t="shared" si="0"/>
        <v>100</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2006</v>
      </c>
      <c r="B16" s="53" t="s">
        <v>669</v>
      </c>
      <c r="C16" s="59" t="s">
        <v>2006</v>
      </c>
      <c r="D16" s="272">
        <v>0</v>
      </c>
      <c r="E16" s="272">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2007</v>
      </c>
      <c r="B17" s="53" t="s">
        <v>671</v>
      </c>
      <c r="C17" s="59" t="s">
        <v>2007</v>
      </c>
      <c r="D17" s="272">
        <v>0</v>
      </c>
      <c r="E17" s="272">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2008</v>
      </c>
      <c r="B18" s="53" t="s">
        <v>2009</v>
      </c>
      <c r="C18" s="59" t="s">
        <v>2008</v>
      </c>
      <c r="D18" s="272">
        <v>244712.77</v>
      </c>
      <c r="E18" s="272">
        <v>251408.8</v>
      </c>
      <c r="F18" s="60">
        <f t="shared" si="0"/>
        <v>102.73628139634887</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2010</v>
      </c>
      <c r="B19" s="53" t="s">
        <v>2011</v>
      </c>
      <c r="C19" s="59" t="s">
        <v>2010</v>
      </c>
      <c r="D19" s="271">
        <f>SUM(D20:D27)-D28</f>
        <v>55309.550000000047</v>
      </c>
      <c r="E19" s="271">
        <f>SUM(E20:E27)-E28</f>
        <v>58222.269999999902</v>
      </c>
      <c r="F19" s="60">
        <f t="shared" si="0"/>
        <v>105.26621532809406</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2012</v>
      </c>
      <c r="B20" s="53" t="s">
        <v>675</v>
      </c>
      <c r="C20" s="59" t="s">
        <v>2012</v>
      </c>
      <c r="D20" s="272">
        <v>320072.37</v>
      </c>
      <c r="E20" s="272">
        <v>331390.08000000002</v>
      </c>
      <c r="F20" s="60">
        <f t="shared" si="0"/>
        <v>103.53598468996246</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2013</v>
      </c>
      <c r="B21" s="53" t="s">
        <v>768</v>
      </c>
      <c r="C21" s="59" t="s">
        <v>2013</v>
      </c>
      <c r="D21" s="272">
        <v>7767.68</v>
      </c>
      <c r="E21" s="272">
        <v>15075.44</v>
      </c>
      <c r="F21" s="60">
        <f t="shared" si="0"/>
        <v>194.07905577984675</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2014</v>
      </c>
      <c r="B22" s="53" t="s">
        <v>679</v>
      </c>
      <c r="C22" s="59" t="s">
        <v>2014</v>
      </c>
      <c r="D22" s="272">
        <v>205817.73</v>
      </c>
      <c r="E22" s="272">
        <v>213650.23</v>
      </c>
      <c r="F22" s="60">
        <f t="shared" si="0"/>
        <v>103.80555164027901</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2015</v>
      </c>
      <c r="B23" s="53" t="s">
        <v>681</v>
      </c>
      <c r="C23" s="59" t="s">
        <v>2015</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2016</v>
      </c>
      <c r="B24" s="53" t="s">
        <v>2017</v>
      </c>
      <c r="C24" s="59" t="s">
        <v>2016</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2018</v>
      </c>
      <c r="B25" s="53" t="s">
        <v>685</v>
      </c>
      <c r="C25" s="59" t="s">
        <v>2018</v>
      </c>
      <c r="D25" s="272">
        <v>0</v>
      </c>
      <c r="E25" s="272">
        <v>0</v>
      </c>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2019</v>
      </c>
      <c r="B26" s="53" t="s">
        <v>687</v>
      </c>
      <c r="C26" s="59" t="s">
        <v>2019</v>
      </c>
      <c r="D26" s="272">
        <v>28188.29</v>
      </c>
      <c r="E26" s="272">
        <v>28213.7</v>
      </c>
      <c r="F26" s="60">
        <f t="shared" si="0"/>
        <v>100.09014381503809</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2020</v>
      </c>
      <c r="B27" s="53" t="s">
        <v>689</v>
      </c>
      <c r="C27" s="59" t="s">
        <v>2020</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2021</v>
      </c>
      <c r="B28" s="53" t="s">
        <v>2022</v>
      </c>
      <c r="C28" s="59" t="s">
        <v>2021</v>
      </c>
      <c r="D28" s="272">
        <v>506536.52</v>
      </c>
      <c r="E28" s="272">
        <v>530107.18000000005</v>
      </c>
      <c r="F28" s="60">
        <f t="shared" si="0"/>
        <v>104.6532992329951</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2023</v>
      </c>
      <c r="B29" s="53" t="s">
        <v>2024</v>
      </c>
      <c r="C29" s="59" t="s">
        <v>2023</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2025</v>
      </c>
      <c r="B30" s="53" t="s">
        <v>693</v>
      </c>
      <c r="C30" s="59" t="s">
        <v>2025</v>
      </c>
      <c r="D30" s="272">
        <v>0</v>
      </c>
      <c r="E30" s="272">
        <v>0</v>
      </c>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2026</v>
      </c>
      <c r="B31" s="53" t="s">
        <v>2027</v>
      </c>
      <c r="C31" s="59" t="s">
        <v>2026</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2028</v>
      </c>
      <c r="B32" s="53" t="s">
        <v>697</v>
      </c>
      <c r="C32" s="59" t="s">
        <v>2028</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2029</v>
      </c>
      <c r="B33" s="53" t="s">
        <v>699</v>
      </c>
      <c r="C33" s="59" t="s">
        <v>2029</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2030</v>
      </c>
      <c r="B34" s="53" t="s">
        <v>2031</v>
      </c>
      <c r="C34" s="59" t="s">
        <v>2030</v>
      </c>
      <c r="D34" s="272">
        <v>0</v>
      </c>
      <c r="E34" s="272">
        <v>0</v>
      </c>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2032</v>
      </c>
      <c r="B35" s="53" t="s">
        <v>2033</v>
      </c>
      <c r="C35" s="59" t="s">
        <v>2032</v>
      </c>
      <c r="D35" s="271">
        <f>SUM(D36:D39)-D40</f>
        <v>1112825.3</v>
      </c>
      <c r="E35" s="271">
        <f>SUM(E36:E39)-E40</f>
        <v>1196841.9099999999</v>
      </c>
      <c r="F35" s="60">
        <f t="shared" si="0"/>
        <v>107.549847222201</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2034</v>
      </c>
      <c r="B36" s="53" t="s">
        <v>784</v>
      </c>
      <c r="C36" s="59" t="s">
        <v>2034</v>
      </c>
      <c r="D36" s="272">
        <v>1112825.3</v>
      </c>
      <c r="E36" s="272">
        <v>1196841.9099999999</v>
      </c>
      <c r="F36" s="60">
        <f t="shared" si="0"/>
        <v>107.549847222201</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2035</v>
      </c>
      <c r="B37" s="53" t="s">
        <v>705</v>
      </c>
      <c r="C37" s="59" t="s">
        <v>2035</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2036</v>
      </c>
      <c r="B38" s="53" t="s">
        <v>707</v>
      </c>
      <c r="C38" s="59" t="s">
        <v>2036</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2037</v>
      </c>
      <c r="B39" s="53" t="s">
        <v>709</v>
      </c>
      <c r="C39" s="59" t="s">
        <v>2037</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2038</v>
      </c>
      <c r="B40" s="53" t="s">
        <v>2039</v>
      </c>
      <c r="C40" s="59" t="s">
        <v>2038</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2040</v>
      </c>
      <c r="B41" s="53" t="s">
        <v>2041</v>
      </c>
      <c r="C41" s="59" t="s">
        <v>2040</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2042</v>
      </c>
      <c r="B42" s="53" t="s">
        <v>713</v>
      </c>
      <c r="C42" s="59" t="s">
        <v>2042</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2043</v>
      </c>
      <c r="B43" s="53" t="s">
        <v>715</v>
      </c>
      <c r="C43" s="59" t="s">
        <v>2043</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2044</v>
      </c>
      <c r="B44" s="53" t="s">
        <v>2045</v>
      </c>
      <c r="C44" s="59" t="s">
        <v>2044</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2046</v>
      </c>
      <c r="B45" s="53" t="s">
        <v>2047</v>
      </c>
      <c r="C45" s="59" t="s">
        <v>2046</v>
      </c>
      <c r="D45" s="271">
        <f>SUM(D46:D49)-D50</f>
        <v>498.83999999999651</v>
      </c>
      <c r="E45" s="271">
        <f>SUM(E46:E49)-E50</f>
        <v>122.86999999999898</v>
      </c>
      <c r="F45" s="60">
        <f t="shared" si="1"/>
        <v>24.631144254670804</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2048</v>
      </c>
      <c r="B46" s="53" t="s">
        <v>719</v>
      </c>
      <c r="C46" s="59" t="s">
        <v>2048</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2049</v>
      </c>
      <c r="B47" s="53" t="s">
        <v>2050</v>
      </c>
      <c r="C47" s="59" t="s">
        <v>2049</v>
      </c>
      <c r="D47" s="272">
        <v>8151.4</v>
      </c>
      <c r="E47" s="272">
        <v>8151.4</v>
      </c>
      <c r="F47" s="60">
        <f t="shared" si="1"/>
        <v>100</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2051</v>
      </c>
      <c r="B48" s="53" t="s">
        <v>723</v>
      </c>
      <c r="C48" s="59" t="s">
        <v>2051</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2052</v>
      </c>
      <c r="B49" s="53" t="s">
        <v>725</v>
      </c>
      <c r="C49" s="59" t="s">
        <v>2052</v>
      </c>
      <c r="D49" s="272">
        <v>15470.34</v>
      </c>
      <c r="E49" s="272">
        <v>15470.34</v>
      </c>
      <c r="F49" s="60">
        <f t="shared" si="1"/>
        <v>100</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2053</v>
      </c>
      <c r="B50" s="53" t="s">
        <v>2054</v>
      </c>
      <c r="C50" s="59" t="s">
        <v>2053</v>
      </c>
      <c r="D50" s="272">
        <v>23122.9</v>
      </c>
      <c r="E50" s="272">
        <v>23498.87</v>
      </c>
      <c r="F50" s="60">
        <f t="shared" si="1"/>
        <v>101.6259638713137</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2055</v>
      </c>
      <c r="B51" s="53" t="s">
        <v>2056</v>
      </c>
      <c r="C51" s="59" t="s">
        <v>2055</v>
      </c>
      <c r="D51" s="272">
        <v>4148502.57</v>
      </c>
      <c r="E51" s="272">
        <v>4261662.17</v>
      </c>
      <c r="F51" s="60">
        <f t="shared" si="1"/>
        <v>102.72772158364603</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2057</v>
      </c>
      <c r="B52" s="53" t="s">
        <v>2058</v>
      </c>
      <c r="C52" s="59" t="s">
        <v>2057</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2059</v>
      </c>
      <c r="B53" s="53" t="s">
        <v>2060</v>
      </c>
      <c r="C53" s="59" t="s">
        <v>2059</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2061</v>
      </c>
      <c r="B54" s="53" t="s">
        <v>2062</v>
      </c>
      <c r="C54" s="59" t="s">
        <v>2061</v>
      </c>
      <c r="D54" s="272">
        <v>12939.24</v>
      </c>
      <c r="E54" s="272">
        <v>13405.25</v>
      </c>
      <c r="F54" s="60">
        <f t="shared" si="1"/>
        <v>103.60152528278323</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2063</v>
      </c>
      <c r="B55" s="53" t="s">
        <v>2064</v>
      </c>
      <c r="C55" s="59" t="s">
        <v>2063</v>
      </c>
      <c r="D55" s="272">
        <v>12939.24</v>
      </c>
      <c r="E55" s="272">
        <v>13405.25</v>
      </c>
      <c r="F55" s="60">
        <f t="shared" si="1"/>
        <v>103.60152528278323</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2065</v>
      </c>
      <c r="B56" s="53" t="s">
        <v>2066</v>
      </c>
      <c r="C56" s="59" t="s">
        <v>2065</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2067</v>
      </c>
      <c r="B57" s="53" t="s">
        <v>2068</v>
      </c>
      <c r="C57" s="59" t="s">
        <v>2067</v>
      </c>
      <c r="D57" s="272">
        <v>0</v>
      </c>
      <c r="E57" s="272">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2069</v>
      </c>
      <c r="B58" s="53" t="s">
        <v>2070</v>
      </c>
      <c r="C58" s="59" t="s">
        <v>2069</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2071</v>
      </c>
      <c r="B59" s="53" t="s">
        <v>2072</v>
      </c>
      <c r="C59" s="59" t="s">
        <v>2071</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2073</v>
      </c>
      <c r="B60" s="53" t="s">
        <v>2074</v>
      </c>
      <c r="C60" s="59" t="s">
        <v>2073</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2075</v>
      </c>
      <c r="B61" s="53" t="s">
        <v>2076</v>
      </c>
      <c r="C61" s="59" t="s">
        <v>2075</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2077</v>
      </c>
      <c r="B62" s="53" t="s">
        <v>2078</v>
      </c>
      <c r="C62" s="59" t="s">
        <v>2077</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2079</v>
      </c>
      <c r="B63" s="53" t="s">
        <v>2080</v>
      </c>
      <c r="C63" s="59" t="s">
        <v>2079</v>
      </c>
      <c r="D63" s="271">
        <f>SUM(D64:D67)</f>
        <v>8000</v>
      </c>
      <c r="E63" s="271">
        <f>SUM(E64:E67)</f>
        <v>8000</v>
      </c>
      <c r="F63" s="60">
        <f t="shared" si="1"/>
        <v>100</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2081</v>
      </c>
      <c r="B64" s="53" t="s">
        <v>2082</v>
      </c>
      <c r="C64" s="59" t="s">
        <v>2081</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2083</v>
      </c>
      <c r="B65" s="53" t="s">
        <v>2084</v>
      </c>
      <c r="C65" s="59" t="s">
        <v>2083</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2085</v>
      </c>
      <c r="B66" s="53" t="s">
        <v>2086</v>
      </c>
      <c r="C66" s="59" t="s">
        <v>2085</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2087</v>
      </c>
      <c r="B67" s="53" t="s">
        <v>2088</v>
      </c>
      <c r="C67" s="59" t="s">
        <v>2087</v>
      </c>
      <c r="D67" s="272">
        <v>8000</v>
      </c>
      <c r="E67" s="272">
        <v>8000</v>
      </c>
      <c r="F67" s="60">
        <f t="shared" si="1"/>
        <v>100</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2089</v>
      </c>
      <c r="B68" s="53" t="s">
        <v>2090</v>
      </c>
      <c r="C68" s="59" t="s">
        <v>2089</v>
      </c>
      <c r="D68" s="271">
        <f>D69+D78+D87+D118+D134+D146+D164+D170</f>
        <v>95916.669999999984</v>
      </c>
      <c r="E68" s="271">
        <f>E69+E78+E87+E118+E134+E146+E164+E170</f>
        <v>147217.76</v>
      </c>
      <c r="F68" s="60">
        <f t="shared" si="1"/>
        <v>153.48506156437668</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49</v>
      </c>
      <c r="B69" s="53" t="s">
        <v>2091</v>
      </c>
      <c r="C69" s="59" t="s">
        <v>49</v>
      </c>
      <c r="D69" s="271">
        <f>+D70+D75+D76+D77</f>
        <v>37347.15</v>
      </c>
      <c r="E69" s="271">
        <f>+E70+E75+E76+E77</f>
        <v>52057.03</v>
      </c>
      <c r="F69" s="60">
        <f t="shared" si="1"/>
        <v>139.38688762060823</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2092</v>
      </c>
      <c r="B70" s="53" t="s">
        <v>2093</v>
      </c>
      <c r="C70" s="59" t="s">
        <v>2092</v>
      </c>
      <c r="D70" s="271">
        <f>SUM(D71:D74)</f>
        <v>36665.58</v>
      </c>
      <c r="E70" s="271">
        <f>SUM(E71:E74)</f>
        <v>51697.27</v>
      </c>
      <c r="F70" s="60">
        <f t="shared" ref="F70:F101" si="2">IF(D70&gt;0,IF(E70/D70&gt;=100,"&gt;&gt;100",E70/D70*100),"-")</f>
        <v>140.99673317591046</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2094</v>
      </c>
      <c r="B71" s="53" t="s">
        <v>2095</v>
      </c>
      <c r="C71" s="59" t="s">
        <v>2094</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2096</v>
      </c>
      <c r="B72" s="53" t="s">
        <v>2097</v>
      </c>
      <c r="C72" s="59" t="s">
        <v>2096</v>
      </c>
      <c r="D72" s="272">
        <v>36665.58</v>
      </c>
      <c r="E72" s="272">
        <v>51697.27</v>
      </c>
      <c r="F72" s="60">
        <f t="shared" si="2"/>
        <v>140.99673317591046</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2098</v>
      </c>
      <c r="B73" s="53" t="s">
        <v>2099</v>
      </c>
      <c r="C73" s="59" t="s">
        <v>2098</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2100</v>
      </c>
      <c r="B74" s="53" t="s">
        <v>2101</v>
      </c>
      <c r="C74" s="59" t="s">
        <v>2100</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2102</v>
      </c>
      <c r="B75" s="53" t="s">
        <v>2103</v>
      </c>
      <c r="C75" s="59" t="s">
        <v>2102</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2104</v>
      </c>
      <c r="B76" s="53" t="s">
        <v>2105</v>
      </c>
      <c r="C76" s="59" t="s">
        <v>2104</v>
      </c>
      <c r="D76" s="272">
        <v>681.57</v>
      </c>
      <c r="E76" s="272">
        <v>359.76</v>
      </c>
      <c r="F76" s="60">
        <f t="shared" si="2"/>
        <v>52.784013380870633</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2106</v>
      </c>
      <c r="B77" s="53" t="s">
        <v>2107</v>
      </c>
      <c r="C77" s="59" t="s">
        <v>2106</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2108</v>
      </c>
      <c r="B78" s="53" t="s">
        <v>2109</v>
      </c>
      <c r="C78" s="59" t="s">
        <v>2108</v>
      </c>
      <c r="D78" s="271">
        <f>D79+SUM(D82:D84)-D85+D86</f>
        <v>3779.95</v>
      </c>
      <c r="E78" s="271">
        <f>E79+SUM(E82:E84)-E85+E86</f>
        <v>2410.9499999999998</v>
      </c>
      <c r="F78" s="60">
        <f t="shared" si="2"/>
        <v>63.782589716795194</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2110</v>
      </c>
      <c r="B79" s="53" t="s">
        <v>2111</v>
      </c>
      <c r="C79" s="59" t="s">
        <v>2110</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2112</v>
      </c>
      <c r="B80" s="53" t="s">
        <v>2113</v>
      </c>
      <c r="C80" s="59" t="s">
        <v>2112</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2114</v>
      </c>
      <c r="B81" s="53" t="s">
        <v>2115</v>
      </c>
      <c r="C81" s="59" t="s">
        <v>2114</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2116</v>
      </c>
      <c r="B82" s="53" t="s">
        <v>2117</v>
      </c>
      <c r="C82" s="59" t="s">
        <v>2116</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2118</v>
      </c>
      <c r="B83" s="53" t="s">
        <v>2119</v>
      </c>
      <c r="C83" s="59" t="s">
        <v>2118</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2120</v>
      </c>
      <c r="B84" s="53" t="s">
        <v>2121</v>
      </c>
      <c r="C84" s="59" t="s">
        <v>2120</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2122</v>
      </c>
      <c r="B85" s="53" t="s">
        <v>2123</v>
      </c>
      <c r="C85" s="59" t="s">
        <v>2122</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2124</v>
      </c>
      <c r="B86" s="53" t="s">
        <v>2125</v>
      </c>
      <c r="C86" s="59" t="s">
        <v>2124</v>
      </c>
      <c r="D86" s="272">
        <v>3779.95</v>
      </c>
      <c r="E86" s="272">
        <v>2410.9499999999998</v>
      </c>
      <c r="F86" s="60">
        <f t="shared" si="2"/>
        <v>63.782589716795194</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2126</v>
      </c>
      <c r="B87" s="53" t="s">
        <v>2127</v>
      </c>
      <c r="C87" s="59" t="s">
        <v>2126</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2128</v>
      </c>
      <c r="C88" s="59" t="s">
        <v>2129</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2130</v>
      </c>
      <c r="B89" s="53" t="s">
        <v>2131</v>
      </c>
      <c r="C89" s="59" t="s">
        <v>2130</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2132</v>
      </c>
      <c r="B90" s="53" t="s">
        <v>2133</v>
      </c>
      <c r="C90" s="59" t="s">
        <v>2132</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2134</v>
      </c>
      <c r="B91" s="53" t="s">
        <v>2135</v>
      </c>
      <c r="C91" s="59" t="s">
        <v>2134</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2136</v>
      </c>
      <c r="B92" s="53" t="s">
        <v>2137</v>
      </c>
      <c r="C92" s="59" t="s">
        <v>2136</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2138</v>
      </c>
      <c r="B93" s="53" t="s">
        <v>2139</v>
      </c>
      <c r="C93" s="59" t="s">
        <v>2138</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2140</v>
      </c>
      <c r="B94" s="53" t="s">
        <v>2141</v>
      </c>
      <c r="C94" s="59" t="s">
        <v>2140</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2142</v>
      </c>
      <c r="B95" s="53" t="s">
        <v>2143</v>
      </c>
      <c r="C95" s="59" t="s">
        <v>2142</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2144</v>
      </c>
      <c r="B96" s="53" t="s">
        <v>2145</v>
      </c>
      <c r="C96" s="59" t="s">
        <v>2144</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2146</v>
      </c>
      <c r="B97" s="53" t="s">
        <v>2147</v>
      </c>
      <c r="C97" s="59" t="s">
        <v>2146</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2148</v>
      </c>
      <c r="B98" s="53" t="s">
        <v>2149</v>
      </c>
      <c r="C98" s="59" t="s">
        <v>2148</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2150</v>
      </c>
      <c r="B99" s="53" t="s">
        <v>2151</v>
      </c>
      <c r="C99" s="59" t="s">
        <v>2150</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2152</v>
      </c>
      <c r="B100" s="53" t="s">
        <v>2153</v>
      </c>
      <c r="C100" s="59" t="s">
        <v>2152</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2154</v>
      </c>
      <c r="B101" s="53" t="s">
        <v>2155</v>
      </c>
      <c r="C101" s="59" t="s">
        <v>2154</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2156</v>
      </c>
      <c r="B102" s="53" t="s">
        <v>2157</v>
      </c>
      <c r="C102" s="59" t="s">
        <v>2156</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2158</v>
      </c>
      <c r="B103" s="53" t="s">
        <v>2159</v>
      </c>
      <c r="C103" s="59" t="s">
        <v>2158</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2160</v>
      </c>
      <c r="B104" s="53" t="s">
        <v>2161</v>
      </c>
      <c r="C104" s="59" t="s">
        <v>2160</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2162</v>
      </c>
      <c r="B105" s="53" t="s">
        <v>2163</v>
      </c>
      <c r="C105" s="59" t="s">
        <v>2162</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2164</v>
      </c>
      <c r="C106" s="59" t="s">
        <v>2165</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2166</v>
      </c>
      <c r="B107" s="53" t="s">
        <v>2167</v>
      </c>
      <c r="C107" s="59" t="s">
        <v>2166</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2168</v>
      </c>
      <c r="B108" s="53" t="s">
        <v>2169</v>
      </c>
      <c r="C108" s="59" t="s">
        <v>2168</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2170</v>
      </c>
      <c r="B109" s="53" t="s">
        <v>2171</v>
      </c>
      <c r="C109" s="59" t="s">
        <v>2170</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2172</v>
      </c>
      <c r="B110" s="53" t="s">
        <v>2173</v>
      </c>
      <c r="C110" s="59" t="s">
        <v>2172</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2174</v>
      </c>
      <c r="B111" s="53" t="s">
        <v>2175</v>
      </c>
      <c r="C111" s="59" t="s">
        <v>2174</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2176</v>
      </c>
      <c r="B112" s="53" t="s">
        <v>2177</v>
      </c>
      <c r="C112" s="59" t="s">
        <v>2176</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2178</v>
      </c>
      <c r="B113" s="53" t="s">
        <v>2179</v>
      </c>
      <c r="C113" s="59" t="s">
        <v>2178</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2180</v>
      </c>
      <c r="B114" s="53" t="s">
        <v>2181</v>
      </c>
      <c r="C114" s="59" t="s">
        <v>2180</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2182</v>
      </c>
      <c r="B115" s="53" t="s">
        <v>2183</v>
      </c>
      <c r="C115" s="59" t="s">
        <v>2182</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2184</v>
      </c>
      <c r="B116" s="53" t="s">
        <v>2185</v>
      </c>
      <c r="C116" s="59" t="s">
        <v>2184</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2186</v>
      </c>
      <c r="B117" s="53" t="s">
        <v>2187</v>
      </c>
      <c r="C117" s="59" t="s">
        <v>2186</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2188</v>
      </c>
      <c r="B118" s="53" t="s">
        <v>2189</v>
      </c>
      <c r="C118" s="59" t="s">
        <v>2188</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2190</v>
      </c>
      <c r="C119" s="59" t="s">
        <v>2191</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2192</v>
      </c>
      <c r="B120" s="53" t="s">
        <v>2193</v>
      </c>
      <c r="C120" s="59" t="s">
        <v>2192</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2194</v>
      </c>
      <c r="B121" s="53" t="s">
        <v>2195</v>
      </c>
      <c r="C121" s="59" t="s">
        <v>2194</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2196</v>
      </c>
      <c r="B122" s="53" t="s">
        <v>2197</v>
      </c>
      <c r="C122" s="59" t="s">
        <v>2196</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2198</v>
      </c>
      <c r="B123" s="53" t="s">
        <v>2199</v>
      </c>
      <c r="C123" s="59" t="s">
        <v>2198</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2200</v>
      </c>
      <c r="B124" s="53" t="s">
        <v>2201</v>
      </c>
      <c r="C124" s="59" t="s">
        <v>2200</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2202</v>
      </c>
      <c r="B125" s="53" t="s">
        <v>2203</v>
      </c>
      <c r="C125" s="59" t="s">
        <v>2202</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2204</v>
      </c>
      <c r="C126" s="59" t="s">
        <v>2205</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2206</v>
      </c>
      <c r="B127" s="53" t="s">
        <v>2193</v>
      </c>
      <c r="C127" s="59" t="s">
        <v>2206</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2207</v>
      </c>
      <c r="B128" s="53" t="s">
        <v>2195</v>
      </c>
      <c r="C128" s="59" t="s">
        <v>2207</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2208</v>
      </c>
      <c r="B129" s="53" t="s">
        <v>2197</v>
      </c>
      <c r="C129" s="59" t="s">
        <v>2208</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2209</v>
      </c>
      <c r="B130" s="53" t="s">
        <v>2199</v>
      </c>
      <c r="C130" s="59" t="s">
        <v>2209</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2210</v>
      </c>
      <c r="B131" s="53" t="s">
        <v>2201</v>
      </c>
      <c r="C131" s="59" t="s">
        <v>2210</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2211</v>
      </c>
      <c r="B132" s="53" t="s">
        <v>2203</v>
      </c>
      <c r="C132" s="59" t="s">
        <v>2211</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2212</v>
      </c>
      <c r="B133" s="53" t="s">
        <v>2213</v>
      </c>
      <c r="C133" s="59" t="s">
        <v>2212</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2214</v>
      </c>
      <c r="B134" s="53" t="s">
        <v>2215</v>
      </c>
      <c r="C134" s="59" t="s">
        <v>2214</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2216</v>
      </c>
      <c r="C135" s="59" t="s">
        <v>2217</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2218</v>
      </c>
      <c r="B136" s="53" t="s">
        <v>955</v>
      </c>
      <c r="C136" s="59" t="s">
        <v>2218</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2219</v>
      </c>
      <c r="B137" s="53" t="s">
        <v>957</v>
      </c>
      <c r="C137" s="59" t="s">
        <v>2219</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2220</v>
      </c>
      <c r="B138" s="53" t="s">
        <v>959</v>
      </c>
      <c r="C138" s="59" t="s">
        <v>2220</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2221</v>
      </c>
      <c r="B139" s="53" t="s">
        <v>1171</v>
      </c>
      <c r="C139" s="59" t="s">
        <v>2221</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2222</v>
      </c>
      <c r="B140" s="122" t="s">
        <v>1175</v>
      </c>
      <c r="C140" s="59" t="s">
        <v>2222</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2223</v>
      </c>
      <c r="B141" s="53" t="s">
        <v>1181</v>
      </c>
      <c r="C141" s="59" t="s">
        <v>2223</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2224</v>
      </c>
      <c r="C142" s="59" t="s">
        <v>2225</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2226</v>
      </c>
      <c r="B143" s="53" t="s">
        <v>1177</v>
      </c>
      <c r="C143" s="59" t="s">
        <v>2226</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2227</v>
      </c>
      <c r="B144" s="53" t="s">
        <v>973</v>
      </c>
      <c r="C144" s="59" t="s">
        <v>2227</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2228</v>
      </c>
      <c r="B145" s="53" t="s">
        <v>2229</v>
      </c>
      <c r="C145" s="59" t="s">
        <v>2228</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2230</v>
      </c>
      <c r="B146" s="53" t="s">
        <v>2231</v>
      </c>
      <c r="C146" s="59" t="s">
        <v>2230</v>
      </c>
      <c r="D146" s="271">
        <f>SUM(D147:D149)+SUM(D158:D162)-D163</f>
        <v>398.56</v>
      </c>
      <c r="E146" s="271">
        <f>SUM(E147:E149)+SUM(E158:E162)-E163</f>
        <v>2297.0300000000002</v>
      </c>
      <c r="F146" s="60">
        <f t="shared" si="4"/>
        <v>576.33229626655964</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2232</v>
      </c>
      <c r="B147" s="53" t="s">
        <v>2233</v>
      </c>
      <c r="C147" s="59" t="s">
        <v>2232</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2234</v>
      </c>
      <c r="B148" s="53" t="s">
        <v>2235</v>
      </c>
      <c r="C148" s="59" t="s">
        <v>2234</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2236</v>
      </c>
      <c r="B149" s="53" t="s">
        <v>2237</v>
      </c>
      <c r="C149" s="59" t="s">
        <v>2236</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2238</v>
      </c>
      <c r="B150" s="53" t="s">
        <v>2239</v>
      </c>
      <c r="C150" s="59" t="s">
        <v>2238</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2240</v>
      </c>
      <c r="B151" s="53" t="s">
        <v>2241</v>
      </c>
      <c r="C151" s="59" t="s">
        <v>2240</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2242</v>
      </c>
      <c r="B152" s="53" t="s">
        <v>2243</v>
      </c>
      <c r="C152" s="59" t="s">
        <v>2242</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2244</v>
      </c>
      <c r="B153" s="53" t="s">
        <v>2245</v>
      </c>
      <c r="C153" s="59" t="s">
        <v>2244</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2246</v>
      </c>
      <c r="B154" s="53" t="s">
        <v>2247</v>
      </c>
      <c r="C154" s="59" t="s">
        <v>2246</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2248</v>
      </c>
      <c r="B155" s="53" t="s">
        <v>2249</v>
      </c>
      <c r="C155" s="59" t="s">
        <v>2248</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2250</v>
      </c>
      <c r="B156" s="53" t="s">
        <v>2251</v>
      </c>
      <c r="C156" s="59" t="s">
        <v>2250</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2252</v>
      </c>
      <c r="B157" s="53" t="s">
        <v>2253</v>
      </c>
      <c r="C157" s="59" t="s">
        <v>2252</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2254</v>
      </c>
      <c r="B158" s="53" t="s">
        <v>2255</v>
      </c>
      <c r="C158" s="59" t="s">
        <v>2254</v>
      </c>
      <c r="D158" s="272">
        <v>0</v>
      </c>
      <c r="E158" s="272">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2256</v>
      </c>
      <c r="B159" s="122" t="s">
        <v>2257</v>
      </c>
      <c r="C159" s="59" t="s">
        <v>2256</v>
      </c>
      <c r="D159" s="272">
        <v>0</v>
      </c>
      <c r="E159" s="272">
        <v>0</v>
      </c>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2258</v>
      </c>
      <c r="B160" s="53" t="s">
        <v>2259</v>
      </c>
      <c r="C160" s="59" t="s">
        <v>2258</v>
      </c>
      <c r="D160" s="272">
        <v>398.56</v>
      </c>
      <c r="E160" s="272">
        <v>2297.0300000000002</v>
      </c>
      <c r="F160" s="60">
        <f t="shared" si="4"/>
        <v>576.33229626655964</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2260</v>
      </c>
      <c r="B161" s="53" t="s">
        <v>2261</v>
      </c>
      <c r="C161" s="59" t="s">
        <v>2260</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2262</v>
      </c>
      <c r="B162" s="53" t="s">
        <v>2263</v>
      </c>
      <c r="C162" s="59" t="s">
        <v>2262</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2264</v>
      </c>
      <c r="B163" s="53" t="s">
        <v>2265</v>
      </c>
      <c r="C163" s="59" t="s">
        <v>2264</v>
      </c>
      <c r="D163" s="272">
        <v>0</v>
      </c>
      <c r="E163" s="272">
        <v>0</v>
      </c>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2266</v>
      </c>
      <c r="B164" s="53" t="s">
        <v>2267</v>
      </c>
      <c r="C164" s="59" t="s">
        <v>2266</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2268</v>
      </c>
      <c r="B165" s="53" t="s">
        <v>2269</v>
      </c>
      <c r="C165" s="59" t="s">
        <v>2268</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2270</v>
      </c>
      <c r="B166" s="53" t="s">
        <v>2271</v>
      </c>
      <c r="C166" s="59" t="s">
        <v>2270</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2272</v>
      </c>
      <c r="B167" s="53" t="s">
        <v>2273</v>
      </c>
      <c r="C167" s="59" t="s">
        <v>2272</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2274</v>
      </c>
      <c r="B168" s="53" t="s">
        <v>2275</v>
      </c>
      <c r="C168" s="59" t="s">
        <v>2274</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2276</v>
      </c>
      <c r="B169" s="53" t="s">
        <v>2277</v>
      </c>
      <c r="C169" s="59" t="s">
        <v>2276</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2278</v>
      </c>
      <c r="C170" s="59" t="s">
        <v>1291</v>
      </c>
      <c r="D170" s="271">
        <f>SUM(D171:D173)</f>
        <v>54391.009999999995</v>
      </c>
      <c r="E170" s="271">
        <f>SUM(E171:E173)</f>
        <v>90452.75</v>
      </c>
      <c r="F170" s="60">
        <f t="shared" si="5"/>
        <v>166.3009199498226</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2279</v>
      </c>
      <c r="B171" s="53" t="s">
        <v>2280</v>
      </c>
      <c r="C171" s="59" t="s">
        <v>2279</v>
      </c>
      <c r="D171" s="272">
        <v>139.99</v>
      </c>
      <c r="E171" s="272">
        <v>167.99</v>
      </c>
      <c r="F171" s="60">
        <f t="shared" si="5"/>
        <v>120.00142867347667</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2281</v>
      </c>
      <c r="B172" s="53" t="s">
        <v>2282</v>
      </c>
      <c r="C172" s="59" t="s">
        <v>2281</v>
      </c>
      <c r="D172" s="272">
        <v>0</v>
      </c>
      <c r="E172" s="272">
        <v>21700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2283</v>
      </c>
      <c r="B173" s="53" t="s">
        <v>2284</v>
      </c>
      <c r="C173" s="59" t="s">
        <v>2283</v>
      </c>
      <c r="D173" s="272">
        <v>54251.02</v>
      </c>
      <c r="E173" s="272">
        <v>68584.759999999995</v>
      </c>
      <c r="F173" s="60">
        <f t="shared" si="5"/>
        <v>126.42114378678964</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2285</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2286</v>
      </c>
      <c r="C175" s="59" t="s">
        <v>2287</v>
      </c>
      <c r="D175" s="271">
        <f>D176+D237</f>
        <v>5718049.6399999997</v>
      </c>
      <c r="E175" s="271">
        <f>E176+E237</f>
        <v>5960677.8700000001</v>
      </c>
      <c r="F175" s="60">
        <f t="shared" ref="F175:F206" si="6">IF(D175&gt;0,IF(E175/D175&gt;=100,"&gt;&gt;100",E175/D175*100),"-")</f>
        <v>104.24319908492437</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2288</v>
      </c>
      <c r="B176" s="53" t="s">
        <v>2289</v>
      </c>
      <c r="C176" s="59" t="s">
        <v>2288</v>
      </c>
      <c r="D176" s="271">
        <f>D177+D189+D190+D206+D234</f>
        <v>75123.039999999994</v>
      </c>
      <c r="E176" s="271">
        <f>E177+E189+E190+E206+E234</f>
        <v>108648.22</v>
      </c>
      <c r="F176" s="60">
        <f t="shared" si="6"/>
        <v>144.62702787320643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2290</v>
      </c>
      <c r="B177" s="53" t="s">
        <v>2291</v>
      </c>
      <c r="C177" s="59" t="s">
        <v>2290</v>
      </c>
      <c r="D177" s="271">
        <f>SUM(D178:D180)+SUM(D184:D188)</f>
        <v>74702.399999999994</v>
      </c>
      <c r="E177" s="271">
        <f>SUM(E178:E180)+SUM(E184:E188)</f>
        <v>107706.22</v>
      </c>
      <c r="F177" s="60">
        <f t="shared" si="6"/>
        <v>144.1804011651567</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53166.97</v>
      </c>
      <c r="E178" s="272">
        <v>67931.3</v>
      </c>
      <c r="F178" s="60">
        <f t="shared" si="6"/>
        <v>127.76974125100604</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6275.37</v>
      </c>
      <c r="E179" s="272">
        <v>32639.39</v>
      </c>
      <c r="F179" s="60">
        <f t="shared" si="6"/>
        <v>520.11897306453636</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93.88</v>
      </c>
      <c r="E180" s="271">
        <f>SUM(E181:E183)</f>
        <v>81.69</v>
      </c>
      <c r="F180" s="60">
        <f t="shared" si="6"/>
        <v>87.01533873029399</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93.88</v>
      </c>
      <c r="E183" s="272">
        <v>81.69</v>
      </c>
      <c r="F183" s="60">
        <f t="shared" si="6"/>
        <v>87.01533873029399</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15166.18</v>
      </c>
      <c r="E188" s="272">
        <v>7053.84</v>
      </c>
      <c r="F188" s="60">
        <f t="shared" si="6"/>
        <v>46.510327584137869</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420.64</v>
      </c>
      <c r="E189" s="272">
        <v>942</v>
      </c>
      <c r="F189" s="60">
        <f t="shared" si="6"/>
        <v>223.94446557626475</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5642926.5999999996</v>
      </c>
      <c r="E237" s="271">
        <f>+E238+E245-E254+SUM(E255:E257)</f>
        <v>5852029.6500000004</v>
      </c>
      <c r="F237" s="60">
        <f t="shared" si="7"/>
        <v>103.70557805944172</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5612319.8199999994</v>
      </c>
      <c r="E238" s="271">
        <f>E239-E242</f>
        <v>5803646.96</v>
      </c>
      <c r="F238" s="60">
        <f t="shared" si="7"/>
        <v>103.40905625723946</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5667947.0799999991</v>
      </c>
      <c r="E239" s="271">
        <f>SUM(E240:E241)</f>
        <v>5859274.2199999997</v>
      </c>
      <c r="F239" s="60">
        <f t="shared" ref="F239:F260" si="8">IF(D239&gt;0,IF(E239/D239&gt;=100,"&gt;&gt;100",E239/D239*100),"-")</f>
        <v>103.37559855975226</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5501771.7699999996</v>
      </c>
      <c r="E240" s="272">
        <v>5693098.9100000001</v>
      </c>
      <c r="F240" s="60">
        <f t="shared" si="8"/>
        <v>103.47755501315534</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166175.31</v>
      </c>
      <c r="E241" s="272">
        <v>166175.31</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55627.26</v>
      </c>
      <c r="E242" s="271">
        <f>SUM(E243:E244)</f>
        <v>55627.26</v>
      </c>
      <c r="F242" s="60">
        <f t="shared" si="8"/>
        <v>100</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55627.26</v>
      </c>
      <c r="E243" s="272">
        <v>55627.26</v>
      </c>
      <c r="F243" s="60">
        <f t="shared" si="8"/>
        <v>100</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30287.94</v>
      </c>
      <c r="E245" s="271">
        <f>E246-E250</f>
        <v>46545.08</v>
      </c>
      <c r="F245" s="60">
        <f t="shared" si="8"/>
        <v>153.67529122152251</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30287.94</v>
      </c>
      <c r="E246" s="271">
        <f>SUM(E247:E249)</f>
        <v>46545.08</v>
      </c>
      <c r="F246" s="60">
        <f t="shared" si="8"/>
        <v>153.67529122152251</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72">
        <v>30287.94</v>
      </c>
      <c r="E247" s="272">
        <v>46545.08</v>
      </c>
      <c r="F247" s="60">
        <f t="shared" si="8"/>
        <v>153.67529122152251</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72">
        <v>0</v>
      </c>
      <c r="E252" s="272">
        <v>0</v>
      </c>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72">
        <v>318.83999999999997</v>
      </c>
      <c r="E255" s="272">
        <v>1837.61</v>
      </c>
      <c r="F255" s="60">
        <f t="shared" si="8"/>
        <v>576.34236607702917</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72">
        <v>0</v>
      </c>
      <c r="E256" s="272">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0</v>
      </c>
      <c r="E259" s="271">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0</v>
      </c>
      <c r="E260" s="273">
        <v>0</v>
      </c>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398.56</v>
      </c>
      <c r="E264" s="272">
        <v>2297.0300000000002</v>
      </c>
      <c r="F264" s="60">
        <f t="shared" si="9"/>
        <v>576.33229626655964</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0</v>
      </c>
      <c r="E265" s="272">
        <v>0</v>
      </c>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3779.95</v>
      </c>
      <c r="E268" s="272">
        <v>1677.09</v>
      </c>
      <c r="F268" s="60">
        <f t="shared" si="9"/>
        <v>44.368047196391487</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0</v>
      </c>
      <c r="E271" s="272">
        <v>733.86</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74702.399999999994</v>
      </c>
      <c r="E287" s="272">
        <v>107706.22</v>
      </c>
      <c r="F287" s="60">
        <f t="shared" si="9"/>
        <v>144.1804011651567</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0</v>
      </c>
      <c r="E288" s="272">
        <v>0</v>
      </c>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420.64</v>
      </c>
      <c r="E289" s="272">
        <v>942</v>
      </c>
      <c r="F289" s="60">
        <f t="shared" si="9"/>
        <v>223.94446557626475</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4060.25</v>
      </c>
      <c r="E296" s="272">
        <v>4060.25</v>
      </c>
      <c r="F296" s="60">
        <f t="shared" si="10"/>
        <v>100</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3914.72</v>
      </c>
      <c r="E298" s="272">
        <v>1246.82</v>
      </c>
      <c r="F298" s="60">
        <f t="shared" si="10"/>
        <v>31.849532022724485</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1969</v>
      </c>
      <c r="B306" s="122" t="s">
        <v>1970</v>
      </c>
      <c r="C306" s="59" t="s">
        <v>1969</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1971</v>
      </c>
      <c r="B312" s="122" t="s">
        <v>1972</v>
      </c>
      <c r="C312" s="59" t="s">
        <v>1971</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1973</v>
      </c>
      <c r="B313" s="122" t="s">
        <v>1974</v>
      </c>
      <c r="C313" s="59" t="s">
        <v>1973</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1975</v>
      </c>
      <c r="B314" s="122" t="s">
        <v>1976</v>
      </c>
      <c r="C314" s="59" t="s">
        <v>1975</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1980</v>
      </c>
      <c r="B317" s="122" t="s">
        <v>1981</v>
      </c>
      <c r="C317" s="59" t="s">
        <v>1980</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1982</v>
      </c>
      <c r="B319" s="122" t="s">
        <v>1983</v>
      </c>
      <c r="C319" s="59" t="s">
        <v>1982</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E114" sqref="E114 E114"/>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40</v>
      </c>
      <c r="C3" s="140" t="s">
        <v>41</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1992</v>
      </c>
      <c r="B5" s="207" t="s">
        <v>2563</v>
      </c>
      <c r="C5" s="87" t="s">
        <v>1992</v>
      </c>
      <c r="D5" s="277">
        <f>D6+D10+D13+SUM(D17:D21)</f>
        <v>0</v>
      </c>
      <c r="E5" s="277">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95" t="s">
        <v>2564</v>
      </c>
      <c r="C6" s="88" t="s">
        <v>1994</v>
      </c>
      <c r="D6" s="276">
        <f>SUM(D7:D9)</f>
        <v>0</v>
      </c>
      <c r="E6" s="276">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8">
        <v>0</v>
      </c>
      <c r="E7" s="278"/>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8">
        <v>0</v>
      </c>
      <c r="E8" s="278"/>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8">
        <v>0</v>
      </c>
      <c r="E9" s="278"/>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50" t="s">
        <v>2571</v>
      </c>
      <c r="C10" s="88" t="s">
        <v>1996</v>
      </c>
      <c r="D10" s="276">
        <f>SUM(D11:D12)</f>
        <v>0</v>
      </c>
      <c r="E10" s="276">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8">
        <v>0</v>
      </c>
      <c r="E11" s="278"/>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8">
        <v>0</v>
      </c>
      <c r="E12" s="278"/>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6">
        <f>SUM(D14:D16)</f>
        <v>0</v>
      </c>
      <c r="E13" s="276">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8">
        <v>0</v>
      </c>
      <c r="E14" s="278"/>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8">
        <v>0</v>
      </c>
      <c r="E15" s="278"/>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8">
        <v>0</v>
      </c>
      <c r="E16" s="278"/>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8">
        <v>0</v>
      </c>
      <c r="E17" s="278"/>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8">
        <v>0</v>
      </c>
      <c r="E18" s="278"/>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8">
        <v>0</v>
      </c>
      <c r="E19" s="278"/>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8">
        <v>0</v>
      </c>
      <c r="E20" s="278"/>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8">
        <v>0</v>
      </c>
      <c r="E21" s="278"/>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50" t="s">
        <v>2594</v>
      </c>
      <c r="C22" s="88" t="s">
        <v>2000</v>
      </c>
      <c r="D22" s="276">
        <f>SUM(D23:D27)</f>
        <v>0</v>
      </c>
      <c r="E22" s="276">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8">
        <v>0</v>
      </c>
      <c r="E23" s="278"/>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8">
        <v>0</v>
      </c>
      <c r="E24" s="278"/>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8">
        <v>0</v>
      </c>
      <c r="E25" s="278"/>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8">
        <v>0</v>
      </c>
      <c r="E26" s="278"/>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8">
        <v>0</v>
      </c>
      <c r="E27" s="278"/>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50" t="s">
        <v>2605</v>
      </c>
      <c r="C28" s="88" t="s">
        <v>2055</v>
      </c>
      <c r="D28" s="276">
        <f>SUM(D29:D34)</f>
        <v>0</v>
      </c>
      <c r="E28" s="276">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8">
        <v>0</v>
      </c>
      <c r="E29" s="278"/>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8">
        <v>0</v>
      </c>
      <c r="E30" s="278"/>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8">
        <v>0</v>
      </c>
      <c r="E31" s="278"/>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8">
        <v>0</v>
      </c>
      <c r="E32" s="278"/>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8">
        <v>0</v>
      </c>
      <c r="E33" s="278"/>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8">
        <v>0</v>
      </c>
      <c r="E34" s="278"/>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50" t="s">
        <v>2618</v>
      </c>
      <c r="C35" s="88" t="s">
        <v>2057</v>
      </c>
      <c r="D35" s="276">
        <f>D36+D39+D43+D50+D54+D60+D61+D66+D74</f>
        <v>0</v>
      </c>
      <c r="E35" s="276">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50" t="s">
        <v>2619</v>
      </c>
      <c r="C36" s="88" t="s">
        <v>2059</v>
      </c>
      <c r="D36" s="276">
        <f>SUM(D37:D38)</f>
        <v>0</v>
      </c>
      <c r="E36" s="276">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8">
        <v>0</v>
      </c>
      <c r="E37" s="278"/>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8">
        <v>0</v>
      </c>
      <c r="E38" s="278"/>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50" t="s">
        <v>2624</v>
      </c>
      <c r="C39" s="88" t="s">
        <v>2061</v>
      </c>
      <c r="D39" s="276">
        <f>SUM(D40:D42)</f>
        <v>0</v>
      </c>
      <c r="E39" s="276">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8">
        <v>0</v>
      </c>
      <c r="E40" s="278"/>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8">
        <v>0</v>
      </c>
      <c r="E41" s="278"/>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8">
        <v>0</v>
      </c>
      <c r="E42" s="278"/>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6">
        <f>SUM(D44:D49)</f>
        <v>0</v>
      </c>
      <c r="E43" s="276">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8">
        <v>0</v>
      </c>
      <c r="E44" s="278"/>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8">
        <v>0</v>
      </c>
      <c r="E45" s="278"/>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8">
        <v>0</v>
      </c>
      <c r="E46" s="278"/>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8">
        <v>0</v>
      </c>
      <c r="E47" s="278"/>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8">
        <v>0</v>
      </c>
      <c r="E48" s="278"/>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8">
        <v>0</v>
      </c>
      <c r="E49" s="278"/>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6">
        <f>SUM(D51:D53)</f>
        <v>0</v>
      </c>
      <c r="E50" s="276">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8">
        <v>0</v>
      </c>
      <c r="E51" s="278"/>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8">
        <v>0</v>
      </c>
      <c r="E52" s="278"/>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8">
        <v>0</v>
      </c>
      <c r="E53" s="278"/>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6">
        <f>SUM(D55:D59)</f>
        <v>0</v>
      </c>
      <c r="E54" s="276">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8">
        <v>0</v>
      </c>
      <c r="E55" s="278"/>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8">
        <v>0</v>
      </c>
      <c r="E56" s="278"/>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8">
        <v>0</v>
      </c>
      <c r="E57" s="278"/>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8">
        <v>0</v>
      </c>
      <c r="E58" s="278"/>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8">
        <v>0</v>
      </c>
      <c r="E59" s="278"/>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8">
        <v>0</v>
      </c>
      <c r="E60" s="278"/>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6">
        <f>SUM(D62:D65)</f>
        <v>0</v>
      </c>
      <c r="E61" s="276">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8">
        <v>0</v>
      </c>
      <c r="E62" s="278"/>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8">
        <v>0</v>
      </c>
      <c r="E63" s="278"/>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8">
        <v>0</v>
      </c>
      <c r="E64" s="278"/>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8">
        <v>0</v>
      </c>
      <c r="E65" s="278"/>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6">
        <f>SUM(D67:D73)</f>
        <v>0</v>
      </c>
      <c r="E66" s="276">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8">
        <v>0</v>
      </c>
      <c r="E67" s="278"/>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8">
        <v>0</v>
      </c>
      <c r="E68" s="278"/>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8">
        <v>0</v>
      </c>
      <c r="E69" s="278"/>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8">
        <v>0</v>
      </c>
      <c r="E70" s="278"/>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8">
        <v>0</v>
      </c>
      <c r="E71" s="278"/>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8">
        <v>0</v>
      </c>
      <c r="E72" s="278"/>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8">
        <v>0</v>
      </c>
      <c r="E73" s="278"/>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50" t="s">
        <v>2693</v>
      </c>
      <c r="C74" s="88" t="s">
        <v>2063</v>
      </c>
      <c r="D74" s="278">
        <v>0</v>
      </c>
      <c r="E74" s="278"/>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50" t="s">
        <v>2694</v>
      </c>
      <c r="C75" s="88" t="s">
        <v>2065</v>
      </c>
      <c r="D75" s="276">
        <f>SUM(D76:D81)</f>
        <v>0</v>
      </c>
      <c r="E75" s="276">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50" t="s">
        <v>2695</v>
      </c>
      <c r="C76" s="88" t="s">
        <v>2067</v>
      </c>
      <c r="D76" s="278">
        <v>0</v>
      </c>
      <c r="E76" s="278"/>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50" t="s">
        <v>2696</v>
      </c>
      <c r="C77" s="88" t="s">
        <v>2069</v>
      </c>
      <c r="D77" s="278">
        <v>0</v>
      </c>
      <c r="E77" s="278"/>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50" t="s">
        <v>2697</v>
      </c>
      <c r="C78" s="88" t="s">
        <v>2071</v>
      </c>
      <c r="D78" s="278">
        <v>0</v>
      </c>
      <c r="E78" s="278"/>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50" t="s">
        <v>2698</v>
      </c>
      <c r="C79" s="88" t="s">
        <v>2073</v>
      </c>
      <c r="D79" s="278">
        <v>0</v>
      </c>
      <c r="E79" s="278"/>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50" t="s">
        <v>2699</v>
      </c>
      <c r="C80" s="88" t="s">
        <v>2075</v>
      </c>
      <c r="D80" s="278">
        <v>0</v>
      </c>
      <c r="E80" s="278"/>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50" t="s">
        <v>2700</v>
      </c>
      <c r="C81" s="88" t="s">
        <v>2077</v>
      </c>
      <c r="D81" s="278">
        <v>0</v>
      </c>
      <c r="E81" s="278"/>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50" t="s">
        <v>2701</v>
      </c>
      <c r="C82" s="88" t="s">
        <v>2079</v>
      </c>
      <c r="D82" s="276">
        <f>SUM(D83:D88)</f>
        <v>0</v>
      </c>
      <c r="E82" s="276">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50" t="s">
        <v>2702</v>
      </c>
      <c r="C83" s="88" t="s">
        <v>2081</v>
      </c>
      <c r="D83" s="278">
        <v>0</v>
      </c>
      <c r="E83" s="278"/>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50" t="s">
        <v>2703</v>
      </c>
      <c r="C84" s="88" t="s">
        <v>2083</v>
      </c>
      <c r="D84" s="278">
        <v>0</v>
      </c>
      <c r="E84" s="278"/>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50" t="s">
        <v>2704</v>
      </c>
      <c r="C85" s="88" t="s">
        <v>2085</v>
      </c>
      <c r="D85" s="278">
        <v>0</v>
      </c>
      <c r="E85" s="278"/>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50" t="s">
        <v>2705</v>
      </c>
      <c r="C86" s="88" t="s">
        <v>2087</v>
      </c>
      <c r="D86" s="278">
        <v>0</v>
      </c>
      <c r="E86" s="278"/>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8">
        <v>0</v>
      </c>
      <c r="E87" s="278"/>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8">
        <v>0</v>
      </c>
      <c r="E88" s="278"/>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6">
        <f>D90+D94+D99+D104+D105+D106</f>
        <v>0</v>
      </c>
      <c r="E89" s="276">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6">
        <f>SUM(D91:D93)</f>
        <v>0</v>
      </c>
      <c r="E90" s="276">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1622</v>
      </c>
      <c r="C91" s="88" t="s">
        <v>2714</v>
      </c>
      <c r="D91" s="278">
        <v>0</v>
      </c>
      <c r="E91" s="278"/>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8">
        <v>0</v>
      </c>
      <c r="E92" s="278"/>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8">
        <v>0</v>
      </c>
      <c r="E93" s="278"/>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6">
        <f>SUM(D95:D98)</f>
        <v>0</v>
      </c>
      <c r="E94" s="276">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8">
        <v>0</v>
      </c>
      <c r="E95" s="278"/>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8">
        <v>0</v>
      </c>
      <c r="E96" s="278"/>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8">
        <v>0</v>
      </c>
      <c r="E97" s="278"/>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8">
        <v>0</v>
      </c>
      <c r="E98" s="278"/>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6">
        <f>SUM(D100:D103)</f>
        <v>0</v>
      </c>
      <c r="E99" s="276">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8">
        <v>0</v>
      </c>
      <c r="E100" s="278"/>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8">
        <v>0</v>
      </c>
      <c r="E101" s="278"/>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8">
        <v>0</v>
      </c>
      <c r="E102" s="278"/>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8">
        <v>0</v>
      </c>
      <c r="E103" s="278"/>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8">
        <v>0</v>
      </c>
      <c r="E104" s="278"/>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8">
        <v>0</v>
      </c>
      <c r="E105" s="278"/>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8">
        <v>0</v>
      </c>
      <c r="E106" s="278"/>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6">
        <f>SUM(D108:D113)</f>
        <v>917115.64</v>
      </c>
      <c r="E107" s="276">
        <f>SUM(E108:E113)</f>
        <v>1072632.8600000001</v>
      </c>
      <c r="F107" s="208">
        <f t="shared" si="3"/>
        <v>116.95720945288863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8">
        <v>0</v>
      </c>
      <c r="E108" s="278"/>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8">
        <v>0</v>
      </c>
      <c r="E109" s="278"/>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8">
        <v>0</v>
      </c>
      <c r="E110" s="278"/>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8">
        <v>0</v>
      </c>
      <c r="E111" s="278"/>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8">
        <v>0</v>
      </c>
      <c r="E112" s="278"/>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8">
        <v>917115.64</v>
      </c>
      <c r="E113" s="278">
        <v>1072632.8600000001</v>
      </c>
      <c r="F113" s="208">
        <f t="shared" si="3"/>
        <v>116.95720945288863</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6">
        <f>D115+D118+D121+D122+SUM(D125:D128)</f>
        <v>0</v>
      </c>
      <c r="E114" s="276">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6">
        <f>SUM(D116:D117)</f>
        <v>0</v>
      </c>
      <c r="E115" s="276">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8">
        <v>0</v>
      </c>
      <c r="E116" s="278"/>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8">
        <v>0</v>
      </c>
      <c r="E117" s="278"/>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6">
        <f>SUM(D119:D120)</f>
        <v>0</v>
      </c>
      <c r="E118" s="276">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8">
        <v>0</v>
      </c>
      <c r="E119" s="278"/>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8">
        <v>0</v>
      </c>
      <c r="E120" s="278"/>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8">
        <v>0</v>
      </c>
      <c r="E121" s="278"/>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6">
        <f>SUM(D123:D124)</f>
        <v>0</v>
      </c>
      <c r="E122" s="276">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8">
        <v>0</v>
      </c>
      <c r="E123" s="278"/>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8">
        <v>0</v>
      </c>
      <c r="E124" s="278"/>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8">
        <v>0</v>
      </c>
      <c r="E125" s="278"/>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8">
        <v>0</v>
      </c>
      <c r="E126" s="278"/>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8">
        <v>0</v>
      </c>
      <c r="E127" s="278"/>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8">
        <v>0</v>
      </c>
      <c r="E128" s="278"/>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6">
        <f>D130+D133+SUM(D134:D140)</f>
        <v>0</v>
      </c>
      <c r="E129" s="276">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6">
        <f>SUM(D131:D132)</f>
        <v>0</v>
      </c>
      <c r="E130" s="276">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8">
        <v>0</v>
      </c>
      <c r="E131" s="278"/>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8">
        <v>0</v>
      </c>
      <c r="E132" s="278"/>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8">
        <v>0</v>
      </c>
      <c r="E133" s="278"/>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8">
        <v>0</v>
      </c>
      <c r="E134" s="278"/>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8">
        <v>0</v>
      </c>
      <c r="E135" s="278"/>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8">
        <v>0</v>
      </c>
      <c r="E136" s="278"/>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1649</v>
      </c>
      <c r="C137" s="88" t="s">
        <v>2805</v>
      </c>
      <c r="D137" s="278">
        <v>0</v>
      </c>
      <c r="E137" s="278"/>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8">
        <v>0</v>
      </c>
      <c r="E138" s="278"/>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8">
        <v>0</v>
      </c>
      <c r="E139" s="278"/>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8">
        <v>0</v>
      </c>
      <c r="E140" s="278"/>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917115.64</v>
      </c>
      <c r="E141" s="279">
        <f>E5+E22+E28+E35+E75+E82+E89+E107+E114+E129</f>
        <v>1072632.8600000001</v>
      </c>
      <c r="F141" s="217">
        <f t="shared" si="4"/>
        <v>116.95720945288863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7" sqref="E27"/>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1963</v>
      </c>
      <c r="B3" s="139" t="s">
        <v>40</v>
      </c>
      <c r="C3" s="140" t="s">
        <v>41</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2817</v>
      </c>
      <c r="B5" s="220" t="s">
        <v>2818</v>
      </c>
      <c r="C5" s="221" t="s">
        <v>2817</v>
      </c>
      <c r="D5" s="277">
        <f>D6+D22</f>
        <v>231160.67</v>
      </c>
      <c r="E5" s="280">
        <f>E6+E22</f>
        <v>56719.85</v>
      </c>
      <c r="F5" s="36"/>
      <c r="G5" s="36"/>
      <c r="H5" s="36"/>
      <c r="I5" s="36"/>
      <c r="J5" s="36"/>
      <c r="K5" s="36"/>
      <c r="L5" s="36"/>
      <c r="M5" s="36"/>
      <c r="N5" s="36"/>
      <c r="O5" s="36"/>
      <c r="P5" s="36"/>
      <c r="Q5" s="36"/>
      <c r="R5" s="36"/>
      <c r="S5" s="36"/>
      <c r="T5" s="36"/>
      <c r="U5" s="36"/>
      <c r="V5" s="36"/>
    </row>
    <row r="6" spans="1:25" ht="13.5" customHeight="1" x14ac:dyDescent="0.2">
      <c r="A6" s="222" t="s">
        <v>2819</v>
      </c>
      <c r="B6" s="223" t="s">
        <v>2820</v>
      </c>
      <c r="C6" s="224" t="s">
        <v>2819</v>
      </c>
      <c r="D6" s="276">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2821</v>
      </c>
      <c r="C7" s="224" t="s">
        <v>2822</v>
      </c>
      <c r="D7" s="276">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2823</v>
      </c>
      <c r="C8" s="224" t="s">
        <v>2824</v>
      </c>
      <c r="D8" s="278">
        <v>0</v>
      </c>
      <c r="E8" s="282">
        <v>0</v>
      </c>
      <c r="F8" s="36"/>
      <c r="G8" s="36"/>
      <c r="H8" s="36"/>
      <c r="I8" s="36"/>
      <c r="J8" s="36"/>
      <c r="K8" s="36"/>
      <c r="L8" s="36"/>
      <c r="M8" s="36"/>
      <c r="N8" s="36"/>
      <c r="O8" s="36"/>
      <c r="P8" s="36"/>
      <c r="Q8" s="36"/>
      <c r="R8" s="36"/>
      <c r="S8" s="36"/>
      <c r="T8" s="36"/>
      <c r="U8" s="36"/>
      <c r="V8" s="36"/>
    </row>
    <row r="9" spans="1:25" ht="13.5" customHeight="1" x14ac:dyDescent="0.2">
      <c r="A9" s="222"/>
      <c r="B9" s="223" t="s">
        <v>2825</v>
      </c>
      <c r="C9" s="224" t="s">
        <v>2826</v>
      </c>
      <c r="D9" s="278">
        <v>0</v>
      </c>
      <c r="E9" s="282">
        <v>0</v>
      </c>
      <c r="F9" s="36"/>
      <c r="G9" s="36"/>
      <c r="H9" s="36"/>
      <c r="I9" s="36"/>
      <c r="J9" s="36"/>
      <c r="K9" s="36"/>
      <c r="L9" s="36"/>
      <c r="M9" s="36"/>
      <c r="N9" s="36"/>
      <c r="O9" s="36"/>
      <c r="P9" s="36"/>
      <c r="Q9" s="36"/>
      <c r="R9" s="36"/>
      <c r="S9" s="36"/>
      <c r="T9" s="36"/>
      <c r="U9" s="36"/>
      <c r="V9" s="36"/>
    </row>
    <row r="10" spans="1:25" ht="13.5" customHeight="1" x14ac:dyDescent="0.2">
      <c r="A10" s="222"/>
      <c r="B10" s="223" t="s">
        <v>2056</v>
      </c>
      <c r="C10" s="224" t="s">
        <v>2827</v>
      </c>
      <c r="D10" s="278">
        <v>0</v>
      </c>
      <c r="E10" s="282">
        <v>0</v>
      </c>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2828</v>
      </c>
      <c r="D11" s="278">
        <v>0</v>
      </c>
      <c r="E11" s="282">
        <v>0</v>
      </c>
      <c r="F11" s="36"/>
      <c r="G11" s="36"/>
      <c r="H11" s="36"/>
      <c r="I11" s="36"/>
      <c r="J11" s="36"/>
      <c r="K11" s="36"/>
      <c r="L11" s="36"/>
      <c r="M11" s="36"/>
      <c r="N11" s="36"/>
      <c r="O11" s="36"/>
      <c r="P11" s="36"/>
      <c r="Q11" s="36"/>
      <c r="R11" s="36"/>
      <c r="S11" s="36"/>
      <c r="T11" s="36"/>
      <c r="U11" s="36"/>
      <c r="V11" s="36"/>
    </row>
    <row r="12" spans="1:25" ht="13.5" customHeight="1" x14ac:dyDescent="0.2">
      <c r="A12" s="222"/>
      <c r="B12" s="223" t="s">
        <v>2829</v>
      </c>
      <c r="C12" s="224" t="s">
        <v>2830</v>
      </c>
      <c r="D12" s="278">
        <v>0</v>
      </c>
      <c r="E12" s="282">
        <v>0</v>
      </c>
      <c r="F12" s="36"/>
      <c r="G12" s="36"/>
      <c r="H12" s="36"/>
      <c r="I12" s="36"/>
      <c r="J12" s="36"/>
      <c r="K12" s="36"/>
      <c r="L12" s="36"/>
      <c r="M12" s="36"/>
      <c r="N12" s="36"/>
      <c r="O12" s="36"/>
      <c r="P12" s="36"/>
      <c r="Q12" s="36"/>
      <c r="R12" s="36"/>
      <c r="S12" s="36"/>
      <c r="T12" s="36"/>
      <c r="U12" s="36"/>
      <c r="V12" s="36"/>
    </row>
    <row r="13" spans="1:25" ht="13.5" customHeight="1" x14ac:dyDescent="0.2">
      <c r="A13" s="222"/>
      <c r="B13" s="223" t="s">
        <v>2831</v>
      </c>
      <c r="C13" s="224" t="s">
        <v>2832</v>
      </c>
      <c r="D13" s="278">
        <v>0</v>
      </c>
      <c r="E13" s="282">
        <v>0</v>
      </c>
      <c r="F13" s="36"/>
      <c r="G13" s="36"/>
      <c r="H13" s="36"/>
      <c r="I13" s="36"/>
      <c r="J13" s="36"/>
      <c r="K13" s="36"/>
      <c r="L13" s="36"/>
      <c r="M13" s="36"/>
      <c r="N13" s="36"/>
      <c r="O13" s="36"/>
      <c r="P13" s="36"/>
      <c r="Q13" s="36"/>
      <c r="R13" s="36"/>
      <c r="S13" s="36"/>
      <c r="T13" s="36"/>
      <c r="U13" s="36"/>
      <c r="V13" s="36"/>
    </row>
    <row r="14" spans="1:25" ht="24" customHeight="1" x14ac:dyDescent="0.2">
      <c r="A14" s="222"/>
      <c r="B14" s="223" t="s">
        <v>2833</v>
      </c>
      <c r="C14" s="224" t="s">
        <v>2834</v>
      </c>
      <c r="D14" s="276">
        <f>SUM(D15:D21)</f>
        <v>0</v>
      </c>
      <c r="E14" s="276">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2835</v>
      </c>
      <c r="C15" s="224" t="s">
        <v>2836</v>
      </c>
      <c r="D15" s="278">
        <v>0</v>
      </c>
      <c r="E15" s="282">
        <v>0</v>
      </c>
      <c r="F15" s="36"/>
      <c r="G15" s="36"/>
      <c r="H15" s="36"/>
      <c r="I15" s="36"/>
      <c r="J15" s="36"/>
      <c r="K15" s="36"/>
      <c r="L15" s="36"/>
      <c r="M15" s="36"/>
      <c r="N15" s="36"/>
      <c r="O15" s="36"/>
      <c r="P15" s="36"/>
      <c r="Q15" s="36"/>
      <c r="R15" s="36"/>
      <c r="S15" s="36"/>
      <c r="T15" s="36"/>
      <c r="U15" s="36"/>
      <c r="V15" s="36"/>
    </row>
    <row r="16" spans="1:25" ht="24" customHeight="1" x14ac:dyDescent="0.2">
      <c r="A16" s="222"/>
      <c r="B16" s="223" t="s">
        <v>2837</v>
      </c>
      <c r="C16" s="224" t="s">
        <v>2838</v>
      </c>
      <c r="D16" s="278">
        <v>0</v>
      </c>
      <c r="E16" s="282">
        <v>0</v>
      </c>
      <c r="F16" s="36"/>
      <c r="G16" s="36"/>
      <c r="H16" s="36"/>
      <c r="I16" s="36"/>
      <c r="J16" s="36"/>
      <c r="K16" s="36"/>
      <c r="L16" s="36"/>
      <c r="M16" s="36"/>
      <c r="N16" s="36"/>
      <c r="O16" s="36"/>
      <c r="P16" s="36"/>
      <c r="Q16" s="36"/>
      <c r="R16" s="36"/>
      <c r="S16" s="36"/>
      <c r="T16" s="36"/>
      <c r="U16" s="36"/>
      <c r="V16" s="36"/>
    </row>
    <row r="17" spans="1:22" ht="13.5" customHeight="1" x14ac:dyDescent="0.2">
      <c r="A17" s="222"/>
      <c r="B17" s="223" t="s">
        <v>2839</v>
      </c>
      <c r="C17" s="224" t="s">
        <v>2840</v>
      </c>
      <c r="D17" s="278">
        <v>0</v>
      </c>
      <c r="E17" s="282">
        <v>0</v>
      </c>
      <c r="F17" s="36"/>
      <c r="G17" s="36"/>
      <c r="H17" s="36"/>
      <c r="I17" s="36"/>
      <c r="J17" s="36"/>
      <c r="K17" s="36"/>
      <c r="L17" s="36"/>
      <c r="M17" s="36"/>
      <c r="N17" s="36"/>
      <c r="O17" s="36"/>
      <c r="P17" s="36"/>
      <c r="Q17" s="36"/>
      <c r="R17" s="36"/>
      <c r="S17" s="36"/>
      <c r="T17" s="36"/>
      <c r="U17" s="36"/>
      <c r="V17" s="36"/>
    </row>
    <row r="18" spans="1:22" ht="13.5" customHeight="1" x14ac:dyDescent="0.2">
      <c r="A18" s="222"/>
      <c r="B18" s="223" t="s">
        <v>2841</v>
      </c>
      <c r="C18" s="224" t="s">
        <v>2842</v>
      </c>
      <c r="D18" s="278">
        <v>0</v>
      </c>
      <c r="E18" s="282">
        <v>0</v>
      </c>
      <c r="F18" s="36"/>
      <c r="G18" s="36"/>
      <c r="H18" s="36"/>
      <c r="I18" s="36"/>
      <c r="J18" s="36"/>
      <c r="K18" s="36"/>
      <c r="L18" s="36"/>
      <c r="M18" s="36"/>
      <c r="N18" s="36"/>
      <c r="O18" s="36"/>
      <c r="P18" s="36"/>
      <c r="Q18" s="36"/>
      <c r="R18" s="36"/>
      <c r="S18" s="36"/>
      <c r="T18" s="36"/>
      <c r="U18" s="36"/>
      <c r="V18" s="36"/>
    </row>
    <row r="19" spans="1:22" ht="13.5" customHeight="1" x14ac:dyDescent="0.2">
      <c r="A19" s="222"/>
      <c r="B19" s="223" t="s">
        <v>2843</v>
      </c>
      <c r="C19" s="224" t="s">
        <v>2844</v>
      </c>
      <c r="D19" s="278">
        <v>0</v>
      </c>
      <c r="E19" s="282">
        <v>0</v>
      </c>
      <c r="F19" s="36"/>
      <c r="G19" s="36"/>
      <c r="H19" s="36"/>
      <c r="I19" s="36"/>
      <c r="J19" s="36"/>
      <c r="K19" s="36"/>
      <c r="L19" s="36"/>
      <c r="M19" s="36"/>
      <c r="N19" s="36"/>
      <c r="O19" s="36"/>
      <c r="P19" s="36"/>
      <c r="Q19" s="36"/>
      <c r="R19" s="36"/>
      <c r="S19" s="36"/>
      <c r="T19" s="36"/>
      <c r="U19" s="36"/>
      <c r="V19" s="36"/>
    </row>
    <row r="20" spans="1:22" ht="13.5" customHeight="1" x14ac:dyDescent="0.2">
      <c r="A20" s="222"/>
      <c r="B20" s="223" t="s">
        <v>2845</v>
      </c>
      <c r="C20" s="224" t="s">
        <v>2846</v>
      </c>
      <c r="D20" s="278">
        <v>0</v>
      </c>
      <c r="E20" s="282">
        <v>0</v>
      </c>
      <c r="F20" s="36"/>
      <c r="G20" s="36"/>
      <c r="H20" s="36"/>
      <c r="I20" s="36"/>
      <c r="J20" s="36"/>
      <c r="K20" s="36"/>
      <c r="L20" s="36"/>
      <c r="M20" s="36"/>
      <c r="N20" s="36"/>
      <c r="O20" s="36"/>
      <c r="P20" s="36"/>
      <c r="Q20" s="36"/>
      <c r="R20" s="36"/>
      <c r="S20" s="36"/>
      <c r="T20" s="36"/>
      <c r="U20" s="36"/>
      <c r="V20" s="36"/>
    </row>
    <row r="21" spans="1:22" ht="13.5" customHeight="1" x14ac:dyDescent="0.2">
      <c r="A21" s="222"/>
      <c r="B21" s="223" t="s">
        <v>2847</v>
      </c>
      <c r="C21" s="224" t="s">
        <v>2848</v>
      </c>
      <c r="D21" s="278">
        <v>0</v>
      </c>
      <c r="E21" s="282">
        <v>0</v>
      </c>
      <c r="F21" s="36"/>
      <c r="G21" s="36"/>
      <c r="H21" s="36"/>
      <c r="I21" s="36"/>
      <c r="J21" s="36"/>
      <c r="K21" s="36"/>
      <c r="L21" s="36"/>
      <c r="M21" s="36"/>
      <c r="N21" s="36"/>
      <c r="O21" s="36"/>
      <c r="P21" s="36"/>
      <c r="Q21" s="36"/>
      <c r="R21" s="36"/>
      <c r="S21" s="36"/>
      <c r="T21" s="36"/>
      <c r="U21" s="36"/>
      <c r="V21" s="36"/>
    </row>
    <row r="22" spans="1:22" ht="13.5" customHeight="1" x14ac:dyDescent="0.2">
      <c r="A22" s="222" t="s">
        <v>2849</v>
      </c>
      <c r="B22" s="223" t="s">
        <v>2850</v>
      </c>
      <c r="C22" s="224" t="s">
        <v>2849</v>
      </c>
      <c r="D22" s="276">
        <f>D23+D30</f>
        <v>231160.67</v>
      </c>
      <c r="E22" s="281">
        <f>E23+E30</f>
        <v>56719.85</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2851</v>
      </c>
      <c r="C23" s="224" t="s">
        <v>2852</v>
      </c>
      <c r="D23" s="276">
        <f>SUM(D24:D29)</f>
        <v>231160.67</v>
      </c>
      <c r="E23" s="281">
        <f>SUM(E24:E29)</f>
        <v>56719.85</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2823</v>
      </c>
      <c r="C24" s="224" t="s">
        <v>2853</v>
      </c>
      <c r="D24" s="278">
        <v>0</v>
      </c>
      <c r="E24" s="282">
        <v>0</v>
      </c>
      <c r="F24" s="36"/>
      <c r="G24" s="36"/>
      <c r="H24" s="36"/>
      <c r="I24" s="36"/>
      <c r="J24" s="36"/>
      <c r="K24" s="36"/>
      <c r="L24" s="36"/>
      <c r="M24" s="36"/>
      <c r="N24" s="36"/>
      <c r="O24" s="36"/>
      <c r="P24" s="36"/>
      <c r="Q24" s="36"/>
      <c r="R24" s="36"/>
      <c r="S24" s="36"/>
      <c r="T24" s="36"/>
      <c r="U24" s="36"/>
      <c r="V24" s="36"/>
    </row>
    <row r="25" spans="1:22" ht="13.5" customHeight="1" x14ac:dyDescent="0.2">
      <c r="A25" s="222"/>
      <c r="B25" s="223" t="s">
        <v>2825</v>
      </c>
      <c r="C25" s="224" t="s">
        <v>2854</v>
      </c>
      <c r="D25" s="278">
        <v>231160.67</v>
      </c>
      <c r="E25" s="282">
        <v>56719.85</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2056</v>
      </c>
      <c r="C26" s="224" t="s">
        <v>2855</v>
      </c>
      <c r="D26" s="278">
        <v>0</v>
      </c>
      <c r="E26" s="282">
        <v>0</v>
      </c>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2856</v>
      </c>
      <c r="D27" s="278">
        <v>0</v>
      </c>
      <c r="E27" s="282">
        <v>0</v>
      </c>
      <c r="F27" s="36"/>
      <c r="G27" s="36"/>
      <c r="H27" s="36"/>
      <c r="I27" s="36"/>
      <c r="J27" s="36"/>
      <c r="K27" s="36"/>
      <c r="L27" s="36"/>
      <c r="M27" s="36"/>
      <c r="N27" s="36"/>
      <c r="O27" s="36"/>
      <c r="P27" s="36"/>
      <c r="Q27" s="36"/>
      <c r="R27" s="36"/>
      <c r="S27" s="36"/>
      <c r="T27" s="36"/>
      <c r="U27" s="36"/>
      <c r="V27" s="36"/>
    </row>
    <row r="28" spans="1:22" ht="13.5" customHeight="1" x14ac:dyDescent="0.2">
      <c r="A28" s="222"/>
      <c r="B28" s="223" t="s">
        <v>2829</v>
      </c>
      <c r="C28" s="224" t="s">
        <v>2857</v>
      </c>
      <c r="D28" s="278">
        <v>0</v>
      </c>
      <c r="E28" s="282">
        <v>0</v>
      </c>
      <c r="F28" s="36"/>
      <c r="G28" s="36"/>
      <c r="H28" s="36"/>
      <c r="I28" s="36"/>
      <c r="J28" s="36"/>
      <c r="K28" s="36"/>
      <c r="L28" s="36"/>
      <c r="M28" s="36"/>
      <c r="N28" s="36"/>
      <c r="O28" s="36"/>
      <c r="P28" s="36"/>
      <c r="Q28" s="36"/>
      <c r="R28" s="36"/>
      <c r="S28" s="36"/>
      <c r="T28" s="36"/>
      <c r="U28" s="36"/>
      <c r="V28" s="36"/>
    </row>
    <row r="29" spans="1:22" ht="13.5" customHeight="1" x14ac:dyDescent="0.2">
      <c r="A29" s="222"/>
      <c r="B29" s="223" t="s">
        <v>2831</v>
      </c>
      <c r="C29" s="224" t="s">
        <v>2858</v>
      </c>
      <c r="D29" s="278">
        <v>0</v>
      </c>
      <c r="E29" s="282">
        <v>0</v>
      </c>
      <c r="F29" s="36"/>
      <c r="G29" s="36"/>
      <c r="H29" s="36"/>
      <c r="I29" s="36"/>
      <c r="J29" s="36"/>
      <c r="K29" s="36"/>
      <c r="L29" s="36"/>
      <c r="M29" s="36"/>
      <c r="N29" s="36"/>
      <c r="O29" s="36"/>
      <c r="P29" s="36"/>
      <c r="Q29" s="36"/>
      <c r="R29" s="36"/>
      <c r="S29" s="36"/>
      <c r="T29" s="36"/>
      <c r="U29" s="36"/>
      <c r="V29" s="36"/>
    </row>
    <row r="30" spans="1:22" ht="13.5" customHeight="1" x14ac:dyDescent="0.2">
      <c r="A30" s="222"/>
      <c r="B30" s="223" t="s">
        <v>2859</v>
      </c>
      <c r="C30" s="224" t="s">
        <v>2860</v>
      </c>
      <c r="D30" s="276">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2835</v>
      </c>
      <c r="C31" s="224" t="s">
        <v>2861</v>
      </c>
      <c r="D31" s="278">
        <v>0</v>
      </c>
      <c r="E31" s="282">
        <v>0</v>
      </c>
      <c r="F31" s="36"/>
      <c r="G31" s="36"/>
      <c r="H31" s="36"/>
      <c r="I31" s="36"/>
      <c r="J31" s="36"/>
      <c r="K31" s="36"/>
      <c r="L31" s="36"/>
      <c r="M31" s="36"/>
      <c r="N31" s="36"/>
      <c r="O31" s="36"/>
      <c r="P31" s="36"/>
      <c r="Q31" s="36"/>
      <c r="R31" s="36"/>
      <c r="S31" s="36"/>
      <c r="T31" s="36"/>
      <c r="U31" s="36"/>
      <c r="V31" s="36"/>
    </row>
    <row r="32" spans="1:22" ht="24" customHeight="1" x14ac:dyDescent="0.2">
      <c r="A32" s="222"/>
      <c r="B32" s="223" t="s">
        <v>2837</v>
      </c>
      <c r="C32" s="224" t="s">
        <v>2862</v>
      </c>
      <c r="D32" s="278">
        <v>0</v>
      </c>
      <c r="E32" s="282">
        <v>0</v>
      </c>
      <c r="F32" s="36"/>
      <c r="G32" s="36"/>
      <c r="H32" s="36"/>
      <c r="I32" s="36"/>
      <c r="J32" s="36"/>
      <c r="K32" s="36"/>
      <c r="L32" s="36"/>
      <c r="M32" s="36"/>
      <c r="N32" s="36"/>
      <c r="O32" s="36"/>
      <c r="P32" s="36"/>
      <c r="Q32" s="36"/>
      <c r="R32" s="36"/>
      <c r="S32" s="36"/>
      <c r="T32" s="36"/>
      <c r="U32" s="36"/>
      <c r="V32" s="36"/>
    </row>
    <row r="33" spans="1:22" ht="13.5" customHeight="1" x14ac:dyDescent="0.2">
      <c r="A33" s="222"/>
      <c r="B33" s="223" t="s">
        <v>2839</v>
      </c>
      <c r="C33" s="224" t="s">
        <v>2863</v>
      </c>
      <c r="D33" s="278">
        <v>0</v>
      </c>
      <c r="E33" s="282">
        <v>0</v>
      </c>
      <c r="F33" s="36"/>
      <c r="G33" s="36"/>
      <c r="H33" s="36"/>
      <c r="I33" s="36"/>
      <c r="J33" s="36"/>
      <c r="K33" s="36"/>
      <c r="L33" s="36"/>
      <c r="M33" s="36"/>
      <c r="N33" s="36"/>
      <c r="O33" s="36"/>
      <c r="P33" s="36"/>
      <c r="Q33" s="36"/>
      <c r="R33" s="36"/>
      <c r="S33" s="36"/>
      <c r="T33" s="36"/>
      <c r="U33" s="36"/>
      <c r="V33" s="36"/>
    </row>
    <row r="34" spans="1:22" ht="13.5" customHeight="1" x14ac:dyDescent="0.2">
      <c r="A34" s="222"/>
      <c r="B34" s="223" t="s">
        <v>2841</v>
      </c>
      <c r="C34" s="224" t="s">
        <v>2864</v>
      </c>
      <c r="D34" s="278">
        <v>0</v>
      </c>
      <c r="E34" s="282">
        <v>0</v>
      </c>
      <c r="F34" s="36"/>
      <c r="G34" s="36"/>
      <c r="H34" s="36"/>
      <c r="I34" s="36"/>
      <c r="J34" s="36"/>
      <c r="K34" s="36"/>
      <c r="L34" s="36"/>
      <c r="M34" s="36"/>
      <c r="N34" s="36"/>
      <c r="O34" s="36"/>
      <c r="P34" s="36"/>
      <c r="Q34" s="36"/>
      <c r="R34" s="36"/>
      <c r="S34" s="36"/>
      <c r="T34" s="36"/>
      <c r="U34" s="36"/>
      <c r="V34" s="36"/>
    </row>
    <row r="35" spans="1:22" ht="13.5" customHeight="1" x14ac:dyDescent="0.2">
      <c r="A35" s="222"/>
      <c r="B35" s="223" t="s">
        <v>2843</v>
      </c>
      <c r="C35" s="224" t="s">
        <v>2865</v>
      </c>
      <c r="D35" s="278">
        <v>0</v>
      </c>
      <c r="E35" s="282">
        <v>0</v>
      </c>
      <c r="F35" s="36"/>
      <c r="G35" s="36"/>
      <c r="H35" s="36"/>
      <c r="I35" s="36"/>
      <c r="J35" s="36"/>
      <c r="K35" s="36"/>
      <c r="L35" s="36"/>
      <c r="M35" s="36"/>
      <c r="N35" s="36"/>
      <c r="O35" s="36"/>
      <c r="P35" s="36"/>
      <c r="Q35" s="36"/>
      <c r="R35" s="36"/>
      <c r="S35" s="36"/>
      <c r="T35" s="36"/>
      <c r="U35" s="36"/>
      <c r="V35" s="36"/>
    </row>
    <row r="36" spans="1:22" ht="13.5" customHeight="1" x14ac:dyDescent="0.2">
      <c r="A36" s="222"/>
      <c r="B36" s="223" t="s">
        <v>2845</v>
      </c>
      <c r="C36" s="224" t="s">
        <v>2866</v>
      </c>
      <c r="D36" s="278">
        <v>0</v>
      </c>
      <c r="E36" s="282">
        <v>0</v>
      </c>
      <c r="F36" s="36"/>
      <c r="G36" s="36"/>
      <c r="H36" s="36"/>
      <c r="I36" s="36"/>
      <c r="J36" s="36"/>
      <c r="K36" s="36"/>
      <c r="L36" s="36"/>
      <c r="M36" s="36"/>
      <c r="N36" s="36"/>
      <c r="O36" s="36"/>
      <c r="P36" s="36"/>
      <c r="Q36" s="36"/>
      <c r="R36" s="36"/>
      <c r="S36" s="36"/>
      <c r="T36" s="36"/>
      <c r="U36" s="36"/>
      <c r="V36" s="36"/>
    </row>
    <row r="37" spans="1:22" ht="13.5" customHeight="1" x14ac:dyDescent="0.2">
      <c r="A37" s="222"/>
      <c r="B37" s="223" t="s">
        <v>2847</v>
      </c>
      <c r="C37" s="224" t="s">
        <v>2867</v>
      </c>
      <c r="D37" s="278">
        <v>0</v>
      </c>
      <c r="E37" s="282">
        <v>0</v>
      </c>
      <c r="F37" s="36"/>
      <c r="G37" s="36"/>
      <c r="H37" s="36"/>
      <c r="I37" s="36"/>
      <c r="J37" s="36"/>
      <c r="K37" s="36"/>
      <c r="L37" s="36"/>
      <c r="M37" s="36"/>
      <c r="N37" s="36"/>
      <c r="O37" s="36"/>
      <c r="P37" s="36"/>
      <c r="Q37" s="36"/>
      <c r="R37" s="36"/>
      <c r="S37" s="36"/>
      <c r="T37" s="36"/>
      <c r="U37" s="36"/>
      <c r="V37" s="36"/>
    </row>
    <row r="38" spans="1:22" ht="13.5" customHeight="1" x14ac:dyDescent="0.2">
      <c r="A38" s="222" t="s">
        <v>2868</v>
      </c>
      <c r="B38" s="223" t="s">
        <v>2869</v>
      </c>
      <c r="C38" s="224" t="s">
        <v>2868</v>
      </c>
      <c r="D38" s="276">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2870</v>
      </c>
      <c r="B39" s="223" t="s">
        <v>2871</v>
      </c>
      <c r="C39" s="224" t="s">
        <v>2870</v>
      </c>
      <c r="D39" s="276">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2872</v>
      </c>
      <c r="C40" s="224" t="s">
        <v>2873</v>
      </c>
      <c r="D40" s="278">
        <v>0</v>
      </c>
      <c r="E40" s="282">
        <v>0</v>
      </c>
      <c r="F40" s="36"/>
      <c r="G40" s="36"/>
      <c r="H40" s="36"/>
      <c r="I40" s="36"/>
      <c r="J40" s="36"/>
      <c r="K40" s="36"/>
      <c r="L40" s="36"/>
      <c r="M40" s="36"/>
      <c r="N40" s="36"/>
      <c r="O40" s="36"/>
      <c r="P40" s="36"/>
      <c r="Q40" s="36"/>
      <c r="R40" s="36"/>
      <c r="S40" s="36"/>
      <c r="T40" s="36"/>
      <c r="U40" s="36"/>
      <c r="V40" s="36"/>
    </row>
    <row r="41" spans="1:22" ht="13.5" customHeight="1" x14ac:dyDescent="0.2">
      <c r="A41" s="222"/>
      <c r="B41" s="223" t="s">
        <v>2315</v>
      </c>
      <c r="C41" s="224" t="s">
        <v>2874</v>
      </c>
      <c r="D41" s="278">
        <v>0</v>
      </c>
      <c r="E41" s="282">
        <v>0</v>
      </c>
      <c r="F41" s="36"/>
      <c r="G41" s="36"/>
      <c r="H41" s="36"/>
      <c r="I41" s="36"/>
      <c r="J41" s="36"/>
      <c r="K41" s="36"/>
      <c r="L41" s="36"/>
      <c r="M41" s="36"/>
      <c r="N41" s="36"/>
      <c r="O41" s="36"/>
      <c r="P41" s="36"/>
      <c r="Q41" s="36"/>
      <c r="R41" s="36"/>
      <c r="S41" s="36"/>
      <c r="T41" s="36"/>
      <c r="U41" s="36"/>
      <c r="V41" s="36"/>
    </row>
    <row r="42" spans="1:22" ht="13.5" customHeight="1" x14ac:dyDescent="0.2">
      <c r="A42" s="222"/>
      <c r="B42" s="223" t="s">
        <v>2875</v>
      </c>
      <c r="C42" s="224" t="s">
        <v>2876</v>
      </c>
      <c r="D42" s="278">
        <v>0</v>
      </c>
      <c r="E42" s="282">
        <v>0</v>
      </c>
      <c r="F42" s="36"/>
      <c r="G42" s="36"/>
      <c r="H42" s="36"/>
      <c r="I42" s="36"/>
      <c r="J42" s="36"/>
      <c r="K42" s="36"/>
      <c r="L42" s="36"/>
      <c r="M42" s="36"/>
      <c r="N42" s="36"/>
      <c r="O42" s="36"/>
      <c r="P42" s="36"/>
      <c r="Q42" s="36"/>
      <c r="R42" s="36"/>
      <c r="S42" s="36"/>
      <c r="T42" s="36"/>
      <c r="U42" s="36"/>
      <c r="V42" s="36"/>
    </row>
    <row r="43" spans="1:22" ht="13.5" customHeight="1" x14ac:dyDescent="0.2">
      <c r="A43" s="222"/>
      <c r="B43" s="223" t="s">
        <v>2877</v>
      </c>
      <c r="C43" s="224" t="s">
        <v>2878</v>
      </c>
      <c r="D43" s="278">
        <v>0</v>
      </c>
      <c r="E43" s="282">
        <v>0</v>
      </c>
      <c r="F43" s="36"/>
      <c r="G43" s="36"/>
      <c r="H43" s="36"/>
      <c r="I43" s="36"/>
      <c r="J43" s="36"/>
      <c r="K43" s="36"/>
      <c r="L43" s="36"/>
      <c r="M43" s="36"/>
      <c r="N43" s="36"/>
      <c r="O43" s="36"/>
      <c r="P43" s="36"/>
      <c r="Q43" s="36"/>
      <c r="R43" s="36"/>
      <c r="S43" s="36"/>
      <c r="T43" s="36"/>
      <c r="U43" s="36"/>
      <c r="V43" s="36"/>
    </row>
    <row r="44" spans="1:22" ht="13.5" customHeight="1" x14ac:dyDescent="0.2">
      <c r="A44" s="222" t="s">
        <v>2879</v>
      </c>
      <c r="B44" s="223" t="s">
        <v>2880</v>
      </c>
      <c r="C44" s="224" t="s">
        <v>2879</v>
      </c>
      <c r="D44" s="276">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2872</v>
      </c>
      <c r="C45" s="224" t="s">
        <v>2881</v>
      </c>
      <c r="D45" s="278">
        <v>0</v>
      </c>
      <c r="E45" s="282">
        <v>0</v>
      </c>
      <c r="F45" s="36"/>
      <c r="G45" s="36"/>
      <c r="H45" s="36"/>
      <c r="I45" s="36"/>
      <c r="J45" s="36"/>
      <c r="K45" s="36"/>
      <c r="L45" s="36"/>
      <c r="M45" s="36"/>
      <c r="N45" s="36"/>
      <c r="O45" s="36"/>
      <c r="P45" s="36"/>
      <c r="Q45" s="36"/>
      <c r="R45" s="36"/>
      <c r="S45" s="36"/>
      <c r="T45" s="36"/>
      <c r="U45" s="36"/>
      <c r="V45" s="36"/>
    </row>
    <row r="46" spans="1:22" ht="13.5" customHeight="1" x14ac:dyDescent="0.2">
      <c r="A46" s="222"/>
      <c r="B46" s="223" t="s">
        <v>2315</v>
      </c>
      <c r="C46" s="224" t="s">
        <v>2882</v>
      </c>
      <c r="D46" s="278">
        <v>0</v>
      </c>
      <c r="E46" s="282">
        <v>0</v>
      </c>
      <c r="F46" s="36"/>
      <c r="G46" s="36"/>
      <c r="H46" s="36"/>
      <c r="I46" s="36"/>
      <c r="J46" s="36"/>
      <c r="K46" s="36"/>
      <c r="L46" s="36"/>
      <c r="M46" s="36"/>
      <c r="N46" s="36"/>
      <c r="O46" s="36"/>
      <c r="P46" s="36"/>
      <c r="Q46" s="36"/>
      <c r="R46" s="36"/>
      <c r="S46" s="36"/>
      <c r="T46" s="36"/>
      <c r="U46" s="36"/>
      <c r="V46" s="36"/>
    </row>
    <row r="47" spans="1:22" ht="13.5" customHeight="1" x14ac:dyDescent="0.2">
      <c r="A47" s="222"/>
      <c r="B47" s="223" t="s">
        <v>2875</v>
      </c>
      <c r="C47" s="224" t="s">
        <v>2883</v>
      </c>
      <c r="D47" s="278">
        <v>0</v>
      </c>
      <c r="E47" s="282">
        <v>0</v>
      </c>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v>0</v>
      </c>
      <c r="E48" s="284">
        <v>0</v>
      </c>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102" sqref="D102 D102"/>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1963</v>
      </c>
      <c r="B3" s="139" t="s">
        <v>40</v>
      </c>
      <c r="C3" s="140" t="s">
        <v>41</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5">
        <v>75123.039999999994</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1134187.18</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2">
        <v>0</v>
      </c>
      <c r="E7" s="36"/>
      <c r="F7" s="36"/>
      <c r="G7" s="36"/>
      <c r="H7" s="36"/>
      <c r="I7" s="36"/>
      <c r="J7" s="36"/>
      <c r="K7" s="36"/>
      <c r="L7" s="36"/>
      <c r="M7" s="36"/>
      <c r="N7" s="36"/>
      <c r="O7" s="36"/>
      <c r="P7" s="36"/>
      <c r="Q7" s="36"/>
      <c r="R7" s="36"/>
      <c r="S7" s="36"/>
      <c r="T7" s="36"/>
      <c r="U7" s="36"/>
    </row>
    <row r="8" spans="1:24" ht="12.75" customHeight="1" x14ac:dyDescent="0.2">
      <c r="A8" s="71" t="s">
        <v>2290</v>
      </c>
      <c r="B8" s="72" t="s">
        <v>2893</v>
      </c>
      <c r="C8" s="91" t="s">
        <v>2894</v>
      </c>
      <c r="D8" s="286">
        <f>SUM(D9:D16)</f>
        <v>1061644.3899999999</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2">
        <v>828155.72</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2">
        <v>178267.59</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2">
        <v>1231.68</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2">
        <v>0</v>
      </c>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2">
        <v>0</v>
      </c>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2">
        <v>53989.4</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2">
        <v>72542.789999999994</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6">
        <f>D25+D26+D35+D36</f>
        <v>1100662</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2290</v>
      </c>
      <c r="B26" s="72" t="s">
        <v>2925</v>
      </c>
      <c r="C26" s="91" t="s">
        <v>2926</v>
      </c>
      <c r="D26" s="286">
        <f>SUM(D27:D34)</f>
        <v>1028640.57</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2">
        <v>813391.39</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2">
        <v>151903.57</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2">
        <v>1243.8699999999999</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2">
        <v>0</v>
      </c>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2">
        <v>0</v>
      </c>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2">
        <v>62101.74</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2">
        <v>72021.429999999993</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2">
        <v>0</v>
      </c>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6">
        <f>D5+D6-D24</f>
        <v>108648.21999999997</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21700</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2290</v>
      </c>
      <c r="B49" s="231" t="s">
        <v>2958</v>
      </c>
      <c r="C49" s="91" t="s">
        <v>2959</v>
      </c>
      <c r="D49" s="286">
        <f>D50+D55+D60+D65+D70+D75+D80+D85</f>
        <v>21700</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21700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2">
        <v>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2">
        <v>21700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86948.22</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2290</v>
      </c>
      <c r="B103" s="150" t="s">
        <v>2872</v>
      </c>
      <c r="C103" s="91" t="s">
        <v>3024</v>
      </c>
      <c r="D103" s="282">
        <v>86006.22</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2">
        <v>942</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0" zoomScale="98" zoomScaleNormal="98" workbookViewId="0">
      <selection activeCell="D3" sqref="D3 D3 A1:P1048576"/>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0</v>
      </c>
      <c r="F3" s="237">
        <f>F4+F14+F20+F277+F312+F315+F317</f>
        <v>5</v>
      </c>
      <c r="G3" s="237">
        <f>IF(RefStr!C12&lt;&gt;"",INT(VALUE(MID(RefStr!C12,1,4))),0)</f>
        <v>2024</v>
      </c>
      <c r="H3" s="238">
        <f>IF(RefStr!C12&lt;&gt;"",INT(VALUE(MID(RefStr!C12,6,2))),0)</f>
        <v>12</v>
      </c>
      <c r="I3" s="239">
        <f>RefStr!C10*1</f>
        <v>11</v>
      </c>
      <c r="J3" s="240" t="str">
        <f>RefStr!H7</f>
        <v>DA</v>
      </c>
      <c r="K3" s="238" t="str">
        <f>RefStr!H9</f>
        <v>DA</v>
      </c>
      <c r="L3" s="238" t="str">
        <f>RefStr!H10</f>
        <v>DA</v>
      </c>
      <c r="M3" s="238" t="str">
        <f>RefStr!H8</f>
        <v>DA</v>
      </c>
      <c r="N3" s="238" t="str">
        <f>RefStr!H11</f>
        <v>DA</v>
      </c>
      <c r="O3" s="241">
        <f>RefStr!C6</f>
        <v>2493</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5</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3246</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Provjera</v>
      </c>
      <c r="C217" s="153" t="s">
        <v>3249</v>
      </c>
      <c r="D217" s="73"/>
      <c r="E217" s="209">
        <f t="shared" si="12"/>
        <v>0</v>
      </c>
      <c r="F217" s="209">
        <f t="shared" si="13"/>
        <v>1</v>
      </c>
      <c r="G217" s="209"/>
      <c r="H217" s="209"/>
      <c r="I217" s="209"/>
      <c r="J217" s="209"/>
      <c r="K217" s="209"/>
      <c r="L217" s="209">
        <f>IF(AND('PR-RAS'!D117&gt;0,SUM('PR-RAS'!D710:'PR-RAS'!D712)=0),1,0)</f>
        <v>1</v>
      </c>
      <c r="M217" s="209">
        <f>IF(AND('PR-RAS'!E117&gt;0,SUM('PR-RAS'!E710:'PR-RAS'!E712)=0),1,0)</f>
        <v>1</v>
      </c>
      <c r="N217" s="209"/>
      <c r="O217" s="209"/>
      <c r="P217" s="209"/>
    </row>
    <row r="218" spans="1:16" ht="30" customHeight="1" x14ac:dyDescent="0.2">
      <c r="A218" s="74">
        <v>180</v>
      </c>
      <c r="B218" s="75" t="str">
        <f t="shared" si="11"/>
        <v>Provjera</v>
      </c>
      <c r="C218" s="153" t="s">
        <v>3250</v>
      </c>
      <c r="D218" s="73"/>
      <c r="E218" s="209">
        <f t="shared" si="12"/>
        <v>0</v>
      </c>
      <c r="F218" s="209">
        <f t="shared" si="13"/>
        <v>1</v>
      </c>
      <c r="G218" s="209"/>
      <c r="H218" s="209"/>
      <c r="I218" s="209"/>
      <c r="J218" s="209"/>
      <c r="K218" s="209"/>
      <c r="L218" s="209">
        <f>IF(AND('PR-RAS'!D158&gt;0,SUM('PR-RAS'!D716:D717)=0),1,0)</f>
        <v>0</v>
      </c>
      <c r="M218" s="209">
        <f>IF(AND('PR-RAS'!E158&gt;0,SUM('PR-RAS'!E716:E717)=0),1,0)</f>
        <v>1</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3255</v>
      </c>
      <c r="D223" s="73"/>
      <c r="E223" s="209">
        <f t="shared" si="12"/>
        <v>0</v>
      </c>
      <c r="F223" s="209">
        <f t="shared" si="13"/>
        <v>1</v>
      </c>
      <c r="G223" s="209"/>
      <c r="H223" s="209"/>
      <c r="I223" s="209"/>
      <c r="J223" s="209"/>
      <c r="K223" s="209"/>
      <c r="L223" s="209">
        <f>IF(AND('PR-RAS'!D190&gt;0,'PR-RAS'!D726=0),1,0)</f>
        <v>0</v>
      </c>
      <c r="M223" s="209">
        <f>IF(AND('PR-RAS'!E190&gt;0,'PR-RAS'!E726=0),1,0)</f>
        <v>1</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3257</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O.K.</v>
      </c>
      <c r="C226" s="153" t="s">
        <v>3258</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1"/>
    </row>
    <row r="2" spans="1:17" ht="33" customHeight="1" x14ac:dyDescent="0.2">
      <c r="A2" s="352" t="s">
        <v>3347</v>
      </c>
      <c r="B2" s="353"/>
      <c r="C2" s="349"/>
      <c r="D2" s="7"/>
      <c r="E2" s="7"/>
      <c r="F2" s="7"/>
      <c r="G2" s="7"/>
      <c r="H2" s="7"/>
      <c r="I2" s="7"/>
      <c r="J2" s="7"/>
      <c r="K2" s="7"/>
      <c r="L2" s="7"/>
      <c r="M2" s="7"/>
      <c r="N2" s="7"/>
      <c r="O2" s="7"/>
      <c r="P2" s="7"/>
      <c r="Q2" s="7"/>
    </row>
    <row r="3" spans="1:17" ht="18.75" customHeight="1" x14ac:dyDescent="0.2">
      <c r="A3" s="160" t="s">
        <v>3348</v>
      </c>
      <c r="B3" s="354" t="s">
        <v>3349</v>
      </c>
      <c r="C3" s="349"/>
      <c r="D3" s="7"/>
      <c r="E3" s="7"/>
      <c r="F3" s="7"/>
      <c r="G3" s="7"/>
      <c r="H3" s="7"/>
      <c r="I3" s="7"/>
      <c r="J3" s="7"/>
      <c r="K3" s="7"/>
      <c r="L3" s="7"/>
      <c r="M3" s="7"/>
      <c r="N3" s="7"/>
      <c r="O3" s="7"/>
      <c r="P3" s="7"/>
      <c r="Q3" s="7"/>
    </row>
    <row r="4" spans="1:17" ht="37.5" hidden="1" customHeight="1" x14ac:dyDescent="0.2">
      <c r="A4" s="161" t="s">
        <v>3350</v>
      </c>
      <c r="B4" s="348" t="s">
        <v>3351</v>
      </c>
      <c r="C4" s="349"/>
      <c r="D4" s="7"/>
      <c r="E4" s="7"/>
      <c r="F4" s="7"/>
      <c r="G4" s="7"/>
      <c r="H4" s="7"/>
      <c r="I4" s="7"/>
      <c r="J4" s="7"/>
      <c r="K4" s="7"/>
      <c r="L4" s="7"/>
      <c r="M4" s="7"/>
      <c r="N4" s="7"/>
      <c r="O4" s="7"/>
      <c r="P4" s="7"/>
      <c r="Q4" s="7"/>
    </row>
    <row r="5" spans="1:17" ht="48" hidden="1" customHeight="1" x14ac:dyDescent="0.2">
      <c r="A5" s="161" t="s">
        <v>3350</v>
      </c>
      <c r="B5" s="348" t="s">
        <v>3352</v>
      </c>
      <c r="C5" s="349"/>
      <c r="D5" s="7"/>
      <c r="E5" s="7"/>
      <c r="F5" s="7"/>
      <c r="G5" s="7"/>
      <c r="H5" s="7"/>
      <c r="I5" s="7"/>
      <c r="J5" s="7"/>
      <c r="K5" s="7"/>
      <c r="L5" s="7"/>
      <c r="M5" s="7"/>
      <c r="N5" s="7"/>
      <c r="O5" s="7"/>
      <c r="P5" s="7"/>
      <c r="Q5" s="7"/>
    </row>
    <row r="6" spans="1:17" ht="59.25" hidden="1" customHeight="1" x14ac:dyDescent="0.2">
      <c r="A6" s="161" t="s">
        <v>3350</v>
      </c>
      <c r="B6" s="348" t="s">
        <v>3353</v>
      </c>
      <c r="C6" s="349"/>
      <c r="D6" s="7"/>
      <c r="E6" s="7"/>
      <c r="F6" s="7"/>
      <c r="G6" s="7"/>
      <c r="H6" s="7"/>
      <c r="I6" s="7"/>
      <c r="J6" s="7"/>
      <c r="K6" s="7"/>
      <c r="L6" s="7"/>
      <c r="M6" s="7"/>
      <c r="N6" s="7"/>
      <c r="O6" s="7"/>
      <c r="P6" s="7"/>
      <c r="Q6" s="7"/>
    </row>
    <row r="7" spans="1:17" ht="48" hidden="1" customHeight="1" x14ac:dyDescent="0.2">
      <c r="A7" s="161" t="s">
        <v>3354</v>
      </c>
      <c r="B7" s="348" t="s">
        <v>3355</v>
      </c>
      <c r="C7" s="349"/>
      <c r="D7" s="7"/>
      <c r="E7" s="7"/>
      <c r="F7" s="7"/>
      <c r="G7" s="7"/>
      <c r="H7" s="7"/>
      <c r="I7" s="7"/>
      <c r="J7" s="7"/>
      <c r="K7" s="7"/>
      <c r="L7" s="7"/>
      <c r="M7" s="7"/>
      <c r="N7" s="7"/>
      <c r="O7" s="7"/>
      <c r="P7" s="7"/>
      <c r="Q7" s="7"/>
    </row>
    <row r="8" spans="1:17" ht="41.25" hidden="1" customHeight="1" x14ac:dyDescent="0.2">
      <c r="A8" s="161" t="s">
        <v>3356</v>
      </c>
      <c r="B8" s="348" t="s">
        <v>3357</v>
      </c>
      <c r="C8" s="349"/>
      <c r="D8" s="7"/>
      <c r="E8" s="7"/>
      <c r="F8" s="7"/>
      <c r="G8" s="7"/>
      <c r="H8" s="7"/>
      <c r="I8" s="7"/>
      <c r="J8" s="7"/>
      <c r="K8" s="7"/>
      <c r="L8" s="7"/>
      <c r="M8" s="7"/>
      <c r="N8" s="7"/>
      <c r="O8" s="7"/>
      <c r="P8" s="7"/>
      <c r="Q8" s="7"/>
    </row>
    <row r="9" spans="1:17" ht="59.25" hidden="1" customHeight="1" x14ac:dyDescent="0.2">
      <c r="A9" s="161" t="s">
        <v>3358</v>
      </c>
      <c r="B9" s="348" t="s">
        <v>3359</v>
      </c>
      <c r="C9" s="349"/>
      <c r="D9" s="7"/>
      <c r="E9" s="7"/>
      <c r="F9" s="7"/>
      <c r="G9" s="7"/>
      <c r="H9" s="7"/>
      <c r="I9" s="7"/>
      <c r="J9" s="7"/>
      <c r="K9" s="7"/>
      <c r="L9" s="7"/>
      <c r="M9" s="7"/>
      <c r="N9" s="7"/>
      <c r="O9" s="7"/>
      <c r="P9" s="7"/>
      <c r="Q9" s="7"/>
    </row>
    <row r="10" spans="1:17" ht="61.5" hidden="1" customHeight="1" x14ac:dyDescent="0.2">
      <c r="A10" s="161" t="s">
        <v>3358</v>
      </c>
      <c r="B10" s="348" t="s">
        <v>3360</v>
      </c>
      <c r="C10" s="349"/>
      <c r="D10" s="7"/>
      <c r="E10" s="7"/>
      <c r="F10" s="7"/>
      <c r="G10" s="7"/>
      <c r="H10" s="7"/>
      <c r="I10" s="7"/>
      <c r="J10" s="7"/>
      <c r="K10" s="7"/>
      <c r="L10" s="7"/>
      <c r="M10" s="7"/>
      <c r="N10" s="7"/>
      <c r="O10" s="7"/>
      <c r="P10" s="7"/>
      <c r="Q10" s="7"/>
    </row>
    <row r="11" spans="1:17" ht="43.5" hidden="1" customHeight="1" x14ac:dyDescent="0.2">
      <c r="A11" s="161" t="s">
        <v>3358</v>
      </c>
      <c r="B11" s="348" t="s">
        <v>3361</v>
      </c>
      <c r="C11" s="349"/>
      <c r="D11" s="7"/>
      <c r="E11" s="7"/>
      <c r="F11" s="7"/>
      <c r="G11" s="7"/>
      <c r="H11" s="7"/>
      <c r="I11" s="7"/>
      <c r="J11" s="7"/>
      <c r="K11" s="7"/>
      <c r="L11" s="7"/>
      <c r="M11" s="7"/>
      <c r="N11" s="7"/>
      <c r="O11" s="7"/>
      <c r="P11" s="7"/>
      <c r="Q11" s="7"/>
    </row>
    <row r="12" spans="1:17" ht="27.75" hidden="1" customHeight="1" x14ac:dyDescent="0.2">
      <c r="A12" s="161" t="s">
        <v>3362</v>
      </c>
      <c r="B12" s="348" t="s">
        <v>3363</v>
      </c>
      <c r="C12" s="349"/>
      <c r="D12" s="7"/>
      <c r="E12" s="7"/>
      <c r="F12" s="7"/>
      <c r="G12" s="7"/>
      <c r="H12" s="7"/>
      <c r="I12" s="7"/>
      <c r="J12" s="7"/>
      <c r="K12" s="7"/>
      <c r="L12" s="7"/>
      <c r="M12" s="7"/>
      <c r="N12" s="7"/>
      <c r="O12" s="7"/>
      <c r="P12" s="7"/>
      <c r="Q12" s="7"/>
    </row>
    <row r="13" spans="1:17" ht="27.75" hidden="1" customHeight="1" x14ac:dyDescent="0.2">
      <c r="A13" s="161" t="s">
        <v>3364</v>
      </c>
      <c r="B13" s="348" t="s">
        <v>3365</v>
      </c>
      <c r="C13" s="349"/>
      <c r="D13" s="7"/>
      <c r="E13" s="7"/>
      <c r="F13" s="7"/>
      <c r="G13" s="7"/>
      <c r="H13" s="7"/>
      <c r="I13" s="7"/>
      <c r="J13" s="7"/>
      <c r="K13" s="7"/>
      <c r="L13" s="7"/>
      <c r="M13" s="7"/>
      <c r="N13" s="7"/>
      <c r="O13" s="7"/>
      <c r="P13" s="7"/>
      <c r="Q13" s="7"/>
    </row>
    <row r="14" spans="1:17" ht="45.75" hidden="1" customHeight="1" x14ac:dyDescent="0.2">
      <c r="A14" s="161" t="s">
        <v>3366</v>
      </c>
      <c r="B14" s="348" t="s">
        <v>3367</v>
      </c>
      <c r="C14" s="349"/>
      <c r="D14" s="7"/>
      <c r="E14" s="7"/>
      <c r="F14" s="7"/>
      <c r="G14" s="7"/>
      <c r="H14" s="7"/>
      <c r="I14" s="7"/>
      <c r="J14" s="7"/>
      <c r="K14" s="7"/>
      <c r="L14" s="7"/>
      <c r="M14" s="7"/>
      <c r="N14" s="7"/>
      <c r="O14" s="7"/>
      <c r="P14" s="7"/>
      <c r="Q14" s="7"/>
    </row>
    <row r="15" spans="1:17" ht="45.75" hidden="1" customHeight="1" x14ac:dyDescent="0.2">
      <c r="A15" s="161" t="s">
        <v>3368</v>
      </c>
      <c r="B15" s="348" t="s">
        <v>3369</v>
      </c>
      <c r="C15" s="349"/>
      <c r="D15" s="7"/>
      <c r="E15" s="7"/>
      <c r="F15" s="7"/>
      <c r="G15" s="7"/>
      <c r="H15" s="7"/>
      <c r="I15" s="7"/>
      <c r="J15" s="7"/>
      <c r="K15" s="7"/>
      <c r="L15" s="7"/>
      <c r="M15" s="7"/>
      <c r="N15" s="7"/>
      <c r="O15" s="7"/>
      <c r="P15" s="7"/>
      <c r="Q15" s="7"/>
    </row>
    <row r="16" spans="1:17" ht="51" hidden="1" customHeight="1" x14ac:dyDescent="0.2">
      <c r="A16" s="161" t="s">
        <v>3370</v>
      </c>
      <c r="B16" s="348" t="s">
        <v>3371</v>
      </c>
      <c r="C16" s="349"/>
      <c r="D16" s="7"/>
      <c r="E16" s="7"/>
      <c r="F16" s="7"/>
      <c r="G16" s="7"/>
      <c r="H16" s="7"/>
      <c r="I16" s="7"/>
      <c r="J16" s="7"/>
      <c r="K16" s="7"/>
      <c r="L16" s="7"/>
      <c r="M16" s="7"/>
      <c r="N16" s="7"/>
      <c r="O16" s="7"/>
      <c r="P16" s="7"/>
      <c r="Q16" s="7"/>
    </row>
    <row r="17" spans="1:17" ht="27.75" hidden="1" customHeight="1" x14ac:dyDescent="0.2">
      <c r="A17" s="161" t="s">
        <v>3372</v>
      </c>
      <c r="B17" s="348" t="s">
        <v>3373</v>
      </c>
      <c r="C17" s="349"/>
      <c r="D17" s="7"/>
      <c r="E17" s="7"/>
      <c r="F17" s="7"/>
      <c r="G17" s="7"/>
      <c r="H17" s="7"/>
      <c r="I17" s="7"/>
      <c r="J17" s="7"/>
      <c r="K17" s="7"/>
      <c r="L17" s="7"/>
      <c r="M17" s="7"/>
      <c r="N17" s="7"/>
      <c r="O17" s="7"/>
      <c r="P17" s="7"/>
      <c r="Q17" s="7"/>
    </row>
    <row r="18" spans="1:17" ht="27.75" hidden="1" customHeight="1" x14ac:dyDescent="0.2">
      <c r="A18" s="161" t="s">
        <v>3374</v>
      </c>
      <c r="B18" s="348" t="s">
        <v>3375</v>
      </c>
      <c r="C18" s="349"/>
      <c r="D18" s="7"/>
      <c r="E18" s="7"/>
      <c r="F18" s="7"/>
      <c r="G18" s="7"/>
      <c r="H18" s="7"/>
      <c r="I18" s="7"/>
      <c r="J18" s="7"/>
      <c r="K18" s="7"/>
      <c r="L18" s="7"/>
      <c r="M18" s="7"/>
      <c r="N18" s="7"/>
      <c r="O18" s="7"/>
      <c r="P18" s="7"/>
      <c r="Q18" s="7"/>
    </row>
    <row r="19" spans="1:17" ht="45" hidden="1" customHeight="1" x14ac:dyDescent="0.2">
      <c r="A19" s="161" t="s">
        <v>3374</v>
      </c>
      <c r="B19" s="348" t="s">
        <v>3376</v>
      </c>
      <c r="C19" s="349"/>
      <c r="D19" s="7"/>
      <c r="E19" s="7"/>
      <c r="F19" s="7"/>
      <c r="G19" s="7"/>
      <c r="H19" s="7"/>
      <c r="I19" s="7"/>
      <c r="J19" s="7"/>
      <c r="K19" s="7"/>
      <c r="L19" s="7"/>
      <c r="M19" s="7"/>
      <c r="N19" s="7"/>
      <c r="O19" s="7"/>
      <c r="P19" s="7"/>
      <c r="Q19" s="7"/>
    </row>
    <row r="20" spans="1:17" ht="45" hidden="1" customHeight="1" x14ac:dyDescent="0.2">
      <c r="A20" s="161" t="s">
        <v>3377</v>
      </c>
      <c r="B20" s="348" t="s">
        <v>3378</v>
      </c>
      <c r="C20" s="349"/>
      <c r="D20" s="7"/>
      <c r="E20" s="7"/>
      <c r="F20" s="7"/>
      <c r="G20" s="7"/>
      <c r="H20" s="7"/>
      <c r="I20" s="7"/>
      <c r="J20" s="7"/>
      <c r="K20" s="7"/>
      <c r="L20" s="7"/>
      <c r="M20" s="7"/>
      <c r="N20" s="7"/>
      <c r="O20" s="7"/>
      <c r="P20" s="7"/>
      <c r="Q20" s="7"/>
    </row>
    <row r="21" spans="1:17" ht="30" hidden="1" customHeight="1" x14ac:dyDescent="0.2">
      <c r="A21" s="161" t="s">
        <v>3379</v>
      </c>
      <c r="B21" s="348" t="s">
        <v>3380</v>
      </c>
      <c r="C21" s="349"/>
      <c r="D21" s="7"/>
      <c r="E21" s="7"/>
      <c r="F21" s="7"/>
      <c r="G21" s="7"/>
      <c r="H21" s="7"/>
      <c r="I21" s="7"/>
      <c r="J21" s="7"/>
      <c r="K21" s="7"/>
      <c r="L21" s="7"/>
      <c r="M21" s="7"/>
      <c r="N21" s="7"/>
      <c r="O21" s="7"/>
      <c r="P21" s="7"/>
      <c r="Q21" s="7"/>
    </row>
    <row r="22" spans="1:17" ht="30" hidden="1" customHeight="1" x14ac:dyDescent="0.2">
      <c r="A22" s="161" t="s">
        <v>3381</v>
      </c>
      <c r="B22" s="348" t="s">
        <v>3382</v>
      </c>
      <c r="C22" s="349"/>
      <c r="D22" s="7"/>
      <c r="E22" s="7"/>
      <c r="F22" s="7"/>
      <c r="G22" s="7"/>
      <c r="H22" s="7"/>
      <c r="I22" s="7"/>
      <c r="J22" s="7"/>
      <c r="K22" s="7"/>
      <c r="L22" s="7"/>
      <c r="M22" s="7"/>
      <c r="N22" s="7"/>
      <c r="O22" s="7"/>
      <c r="P22" s="7"/>
      <c r="Q22" s="7"/>
    </row>
    <row r="23" spans="1:17" ht="30" hidden="1" customHeight="1" x14ac:dyDescent="0.2">
      <c r="A23" s="161" t="s">
        <v>3383</v>
      </c>
      <c r="B23" s="348" t="s">
        <v>3384</v>
      </c>
      <c r="C23" s="349"/>
      <c r="D23" s="7"/>
      <c r="E23" s="7"/>
      <c r="F23" s="7"/>
      <c r="G23" s="7"/>
      <c r="H23" s="7"/>
      <c r="I23" s="7"/>
      <c r="J23" s="7"/>
      <c r="K23" s="7"/>
      <c r="L23" s="7"/>
      <c r="M23" s="7"/>
      <c r="N23" s="7"/>
      <c r="O23" s="7"/>
      <c r="P23" s="7"/>
      <c r="Q23" s="7"/>
    </row>
    <row r="24" spans="1:17" ht="30" hidden="1" customHeight="1" x14ac:dyDescent="0.2">
      <c r="A24" s="161" t="s">
        <v>3385</v>
      </c>
      <c r="B24" s="348" t="s">
        <v>3386</v>
      </c>
      <c r="C24" s="349"/>
      <c r="D24" s="7"/>
      <c r="E24" s="7"/>
      <c r="F24" s="7"/>
      <c r="G24" s="7"/>
      <c r="H24" s="7"/>
      <c r="I24" s="7"/>
      <c r="J24" s="7"/>
      <c r="K24" s="7"/>
      <c r="L24" s="7"/>
      <c r="M24" s="7"/>
      <c r="N24" s="7"/>
      <c r="O24" s="7"/>
      <c r="P24" s="7"/>
      <c r="Q24" s="7"/>
    </row>
    <row r="25" spans="1:17" ht="30" hidden="1" customHeight="1" x14ac:dyDescent="0.2">
      <c r="A25" s="161" t="s">
        <v>3387</v>
      </c>
      <c r="B25" s="348" t="s">
        <v>3388</v>
      </c>
      <c r="C25" s="349"/>
      <c r="D25" s="7"/>
      <c r="E25" s="7"/>
      <c r="F25" s="7"/>
      <c r="G25" s="7"/>
      <c r="H25" s="7"/>
      <c r="I25" s="7"/>
      <c r="J25" s="7"/>
      <c r="K25" s="7"/>
      <c r="L25" s="7"/>
      <c r="M25" s="7"/>
      <c r="N25" s="7"/>
      <c r="O25" s="7"/>
      <c r="P25" s="7"/>
      <c r="Q25" s="7"/>
    </row>
    <row r="26" spans="1:17" ht="30" hidden="1" customHeight="1" x14ac:dyDescent="0.2">
      <c r="A26" s="161" t="s">
        <v>3389</v>
      </c>
      <c r="B26" s="348" t="s">
        <v>3390</v>
      </c>
      <c r="C26" s="349"/>
      <c r="D26" s="7"/>
      <c r="E26" s="7"/>
      <c r="F26" s="7"/>
      <c r="G26" s="7"/>
      <c r="H26" s="7"/>
      <c r="I26" s="7"/>
      <c r="J26" s="7"/>
      <c r="K26" s="7"/>
      <c r="L26" s="7"/>
      <c r="M26" s="7"/>
      <c r="N26" s="7"/>
      <c r="O26" s="7"/>
      <c r="P26" s="7"/>
      <c r="Q26" s="7"/>
    </row>
    <row r="27" spans="1:17" ht="70.5" hidden="1" customHeight="1" x14ac:dyDescent="0.2">
      <c r="A27" s="161" t="s">
        <v>3391</v>
      </c>
      <c r="B27" s="348" t="s">
        <v>3392</v>
      </c>
      <c r="C27" s="349"/>
      <c r="D27" s="7"/>
      <c r="E27" s="7"/>
      <c r="F27" s="7"/>
      <c r="G27" s="7"/>
      <c r="H27" s="7"/>
      <c r="I27" s="7"/>
      <c r="J27" s="7"/>
      <c r="K27" s="7"/>
      <c r="L27" s="7"/>
      <c r="M27" s="7"/>
      <c r="N27" s="7"/>
      <c r="O27" s="7"/>
      <c r="P27" s="7"/>
      <c r="Q27" s="7"/>
    </row>
    <row r="28" spans="1:17" ht="48" hidden="1" customHeight="1" x14ac:dyDescent="0.2">
      <c r="A28" s="161" t="s">
        <v>3393</v>
      </c>
      <c r="B28" s="348" t="s">
        <v>3394</v>
      </c>
      <c r="C28" s="349"/>
      <c r="D28" s="7"/>
      <c r="E28" s="7"/>
      <c r="F28" s="7"/>
      <c r="G28" s="7"/>
      <c r="H28" s="7"/>
      <c r="I28" s="7"/>
      <c r="J28" s="7"/>
      <c r="K28" s="7"/>
      <c r="L28" s="7"/>
      <c r="M28" s="7"/>
      <c r="N28" s="7"/>
      <c r="O28" s="7"/>
      <c r="P28" s="7"/>
      <c r="Q28" s="7"/>
    </row>
    <row r="29" spans="1:17" ht="100.5" hidden="1" customHeight="1" x14ac:dyDescent="0.2">
      <c r="A29" s="161" t="s">
        <v>3395</v>
      </c>
      <c r="B29" s="348" t="s">
        <v>3396</v>
      </c>
      <c r="C29" s="349"/>
      <c r="D29" s="7"/>
      <c r="E29" s="7"/>
      <c r="F29" s="7"/>
      <c r="G29" s="7"/>
      <c r="H29" s="7"/>
      <c r="I29" s="7"/>
      <c r="J29" s="7"/>
      <c r="K29" s="7"/>
      <c r="L29" s="7"/>
      <c r="M29" s="7"/>
      <c r="N29" s="7"/>
      <c r="O29" s="7"/>
      <c r="P29" s="7"/>
      <c r="Q29" s="7"/>
    </row>
    <row r="30" spans="1:17" ht="45" hidden="1" customHeight="1" x14ac:dyDescent="0.2">
      <c r="A30" s="161" t="s">
        <v>3397</v>
      </c>
      <c r="B30" s="348" t="s">
        <v>3398</v>
      </c>
      <c r="C30" s="349"/>
      <c r="D30" s="7"/>
      <c r="E30" s="7"/>
      <c r="F30" s="7"/>
      <c r="G30" s="7"/>
      <c r="H30" s="7"/>
      <c r="I30" s="7"/>
      <c r="J30" s="7"/>
      <c r="K30" s="7"/>
      <c r="L30" s="7"/>
      <c r="M30" s="7"/>
      <c r="N30" s="7"/>
      <c r="O30" s="7"/>
      <c r="P30" s="7"/>
      <c r="Q30" s="7"/>
    </row>
    <row r="31" spans="1:17" ht="45" hidden="1" customHeight="1" x14ac:dyDescent="0.2">
      <c r="A31" s="161" t="s">
        <v>3399</v>
      </c>
      <c r="B31" s="348" t="s">
        <v>3400</v>
      </c>
      <c r="C31" s="349"/>
      <c r="D31" s="7"/>
      <c r="E31" s="7"/>
      <c r="F31" s="7"/>
      <c r="G31" s="7"/>
      <c r="H31" s="7"/>
      <c r="I31" s="7"/>
      <c r="J31" s="7"/>
      <c r="K31" s="7"/>
      <c r="L31" s="7"/>
      <c r="M31" s="7"/>
      <c r="N31" s="7"/>
      <c r="O31" s="7"/>
      <c r="P31" s="7"/>
      <c r="Q31" s="7"/>
    </row>
    <row r="32" spans="1:17" ht="45" hidden="1" customHeight="1" x14ac:dyDescent="0.2">
      <c r="A32" s="161" t="s">
        <v>3401</v>
      </c>
      <c r="B32" s="348" t="s">
        <v>3402</v>
      </c>
      <c r="C32" s="349"/>
      <c r="D32" s="7"/>
      <c r="E32" s="7"/>
      <c r="F32" s="7"/>
      <c r="G32" s="7"/>
      <c r="H32" s="7"/>
      <c r="I32" s="7"/>
      <c r="J32" s="7"/>
      <c r="K32" s="7"/>
      <c r="L32" s="7"/>
      <c r="M32" s="7"/>
      <c r="N32" s="7"/>
      <c r="O32" s="7"/>
      <c r="P32" s="7"/>
      <c r="Q32" s="7"/>
    </row>
    <row r="33" spans="1:17" ht="72" hidden="1" customHeight="1" x14ac:dyDescent="0.2">
      <c r="A33" s="161" t="s">
        <v>3403</v>
      </c>
      <c r="B33" s="348" t="s">
        <v>3404</v>
      </c>
      <c r="C33" s="349"/>
      <c r="D33" s="7"/>
      <c r="E33" s="7"/>
      <c r="F33" s="7"/>
      <c r="G33" s="7"/>
      <c r="H33" s="7"/>
      <c r="I33" s="7"/>
      <c r="J33" s="7"/>
      <c r="K33" s="7"/>
      <c r="L33" s="7"/>
      <c r="M33" s="7"/>
      <c r="N33" s="7"/>
      <c r="O33" s="7"/>
      <c r="P33" s="7"/>
      <c r="Q33" s="7"/>
    </row>
    <row r="34" spans="1:17" ht="79.5" hidden="1" customHeight="1" x14ac:dyDescent="0.2">
      <c r="A34" s="161" t="s">
        <v>3405</v>
      </c>
      <c r="B34" s="348" t="s">
        <v>3406</v>
      </c>
      <c r="C34" s="349"/>
      <c r="D34" s="7"/>
      <c r="E34" s="7"/>
      <c r="F34" s="7"/>
      <c r="G34" s="7"/>
      <c r="H34" s="7"/>
      <c r="I34" s="7"/>
      <c r="J34" s="7"/>
      <c r="K34" s="7"/>
      <c r="L34" s="7"/>
      <c r="M34" s="7"/>
      <c r="N34" s="7"/>
      <c r="O34" s="7"/>
      <c r="P34" s="7"/>
      <c r="Q34" s="7"/>
    </row>
    <row r="35" spans="1:17" ht="70.5" hidden="1" customHeight="1" x14ac:dyDescent="0.2">
      <c r="A35" s="161" t="s">
        <v>3407</v>
      </c>
      <c r="B35" s="348" t="s">
        <v>3408</v>
      </c>
      <c r="C35" s="349"/>
      <c r="D35" s="7"/>
      <c r="E35" s="7"/>
      <c r="F35" s="7"/>
      <c r="G35" s="7"/>
      <c r="H35" s="7"/>
      <c r="I35" s="7"/>
      <c r="J35" s="7"/>
      <c r="K35" s="7"/>
      <c r="L35" s="7"/>
      <c r="M35" s="7"/>
      <c r="N35" s="7"/>
      <c r="O35" s="7"/>
      <c r="P35" s="7"/>
      <c r="Q35" s="7"/>
    </row>
    <row r="36" spans="1:17" ht="45.75" hidden="1" customHeight="1" x14ac:dyDescent="0.2">
      <c r="A36" s="161" t="s">
        <v>3409</v>
      </c>
      <c r="B36" s="348" t="s">
        <v>3410</v>
      </c>
      <c r="C36" s="349"/>
      <c r="D36" s="7"/>
      <c r="E36" s="7"/>
      <c r="F36" s="7"/>
      <c r="G36" s="7"/>
      <c r="H36" s="7"/>
      <c r="I36" s="7"/>
      <c r="J36" s="7"/>
      <c r="K36" s="7"/>
      <c r="L36" s="7"/>
      <c r="M36" s="7"/>
      <c r="N36" s="7"/>
      <c r="O36" s="7"/>
      <c r="P36" s="7"/>
      <c r="Q36" s="7"/>
    </row>
    <row r="37" spans="1:17" ht="54.75" hidden="1" customHeight="1" x14ac:dyDescent="0.2">
      <c r="A37" s="161" t="s">
        <v>3411</v>
      </c>
      <c r="B37" s="348" t="s">
        <v>3412</v>
      </c>
      <c r="C37" s="349"/>
      <c r="D37" s="7"/>
      <c r="E37" s="7"/>
      <c r="F37" s="7"/>
      <c r="G37" s="7"/>
      <c r="H37" s="7"/>
      <c r="I37" s="7"/>
      <c r="J37" s="7"/>
      <c r="K37" s="7"/>
      <c r="L37" s="7"/>
      <c r="M37" s="7"/>
      <c r="N37" s="7"/>
      <c r="O37" s="7"/>
      <c r="P37" s="7"/>
      <c r="Q37" s="7"/>
    </row>
    <row r="38" spans="1:17" ht="37.5" hidden="1" customHeight="1" x14ac:dyDescent="0.2">
      <c r="A38" s="161" t="s">
        <v>3413</v>
      </c>
      <c r="B38" s="348" t="s">
        <v>3414</v>
      </c>
      <c r="C38" s="349"/>
      <c r="D38" s="7"/>
      <c r="E38" s="7"/>
      <c r="F38" s="7"/>
      <c r="G38" s="7"/>
      <c r="H38" s="7"/>
      <c r="I38" s="7"/>
      <c r="J38" s="7"/>
      <c r="K38" s="7"/>
      <c r="L38" s="7"/>
      <c r="M38" s="7"/>
      <c r="N38" s="7"/>
      <c r="O38" s="7"/>
      <c r="P38" s="7"/>
      <c r="Q38" s="7"/>
    </row>
    <row r="39" spans="1:17" ht="61.5" hidden="1" customHeight="1" x14ac:dyDescent="0.2">
      <c r="A39" s="161" t="s">
        <v>3415</v>
      </c>
      <c r="B39" s="348" t="s">
        <v>3416</v>
      </c>
      <c r="C39" s="349"/>
      <c r="D39" s="7"/>
      <c r="E39" s="7"/>
      <c r="F39" s="7"/>
      <c r="G39" s="7"/>
      <c r="H39" s="7"/>
      <c r="I39" s="7"/>
      <c r="J39" s="7"/>
      <c r="K39" s="7"/>
      <c r="L39" s="7"/>
      <c r="M39" s="7"/>
      <c r="N39" s="7"/>
      <c r="O39" s="7"/>
      <c r="P39" s="7"/>
      <c r="Q39" s="7"/>
    </row>
    <row r="40" spans="1:17" ht="53.25" hidden="1" customHeight="1" x14ac:dyDescent="0.2">
      <c r="A40" s="161" t="s">
        <v>3417</v>
      </c>
      <c r="B40" s="348" t="s">
        <v>3418</v>
      </c>
      <c r="C40" s="349"/>
      <c r="D40" s="7"/>
      <c r="E40" s="7"/>
      <c r="F40" s="7"/>
      <c r="G40" s="7"/>
      <c r="H40" s="7"/>
      <c r="I40" s="7"/>
      <c r="J40" s="7"/>
      <c r="K40" s="7"/>
      <c r="L40" s="7"/>
      <c r="M40" s="7"/>
      <c r="N40" s="7"/>
      <c r="O40" s="7"/>
      <c r="P40" s="7"/>
      <c r="Q40" s="7"/>
    </row>
    <row r="41" spans="1:17" ht="73.5" hidden="1" customHeight="1" x14ac:dyDescent="0.2">
      <c r="A41" s="161" t="s">
        <v>3419</v>
      </c>
      <c r="B41" s="348" t="s">
        <v>3420</v>
      </c>
      <c r="C41" s="349"/>
      <c r="D41" s="7"/>
      <c r="E41" s="7"/>
      <c r="F41" s="7"/>
      <c r="G41" s="7"/>
      <c r="H41" s="7"/>
      <c r="I41" s="7"/>
      <c r="J41" s="7"/>
      <c r="K41" s="7"/>
      <c r="L41" s="7"/>
      <c r="M41" s="7"/>
      <c r="N41" s="7"/>
      <c r="O41" s="7"/>
      <c r="P41" s="7"/>
      <c r="Q41" s="7"/>
    </row>
    <row r="42" spans="1:17" ht="57.75" hidden="1" customHeight="1" x14ac:dyDescent="0.2">
      <c r="A42" s="161" t="s">
        <v>3421</v>
      </c>
      <c r="B42" s="348" t="s">
        <v>3422</v>
      </c>
      <c r="C42" s="349"/>
      <c r="D42" s="7"/>
      <c r="E42" s="7"/>
      <c r="F42" s="7"/>
      <c r="G42" s="7"/>
      <c r="H42" s="7"/>
      <c r="I42" s="7"/>
      <c r="J42" s="7"/>
      <c r="K42" s="7"/>
      <c r="L42" s="7"/>
      <c r="M42" s="7"/>
      <c r="N42" s="7"/>
      <c r="O42" s="7"/>
      <c r="P42" s="7"/>
      <c r="Q42" s="7"/>
    </row>
    <row r="43" spans="1:17" ht="84" hidden="1" customHeight="1" x14ac:dyDescent="0.2">
      <c r="A43" s="161" t="s">
        <v>3423</v>
      </c>
      <c r="B43" s="348" t="s">
        <v>3424</v>
      </c>
      <c r="C43" s="349"/>
      <c r="D43" s="7"/>
      <c r="E43" s="7"/>
      <c r="F43" s="7"/>
      <c r="G43" s="7"/>
      <c r="H43" s="7"/>
      <c r="I43" s="7"/>
      <c r="J43" s="7"/>
      <c r="K43" s="7"/>
      <c r="L43" s="7"/>
      <c r="M43" s="7"/>
      <c r="N43" s="7"/>
      <c r="O43" s="7"/>
      <c r="P43" s="7"/>
      <c r="Q43" s="7"/>
    </row>
    <row r="44" spans="1:17" ht="48" hidden="1" customHeight="1" x14ac:dyDescent="0.2">
      <c r="A44" s="161" t="s">
        <v>3425</v>
      </c>
      <c r="B44" s="348" t="s">
        <v>3426</v>
      </c>
      <c r="C44" s="349"/>
      <c r="D44" s="7"/>
      <c r="E44" s="7"/>
      <c r="F44" s="7"/>
      <c r="G44" s="7"/>
      <c r="H44" s="7"/>
      <c r="I44" s="7"/>
      <c r="J44" s="7"/>
      <c r="K44" s="7"/>
      <c r="L44" s="7"/>
      <c r="M44" s="7"/>
      <c r="N44" s="7"/>
      <c r="O44" s="7"/>
      <c r="P44" s="7"/>
      <c r="Q44" s="7"/>
    </row>
    <row r="45" spans="1:17" ht="57" hidden="1" customHeight="1" x14ac:dyDescent="0.2">
      <c r="A45" s="161" t="s">
        <v>3427</v>
      </c>
      <c r="B45" s="348" t="s">
        <v>3428</v>
      </c>
      <c r="C45" s="349"/>
      <c r="D45" s="7"/>
      <c r="E45" s="7"/>
      <c r="F45" s="7"/>
      <c r="G45" s="7"/>
      <c r="H45" s="7"/>
      <c r="I45" s="7"/>
      <c r="J45" s="7"/>
      <c r="K45" s="7"/>
      <c r="L45" s="7"/>
      <c r="M45" s="7"/>
      <c r="N45" s="7"/>
      <c r="O45" s="7"/>
      <c r="P45" s="7"/>
      <c r="Q45" s="7"/>
    </row>
    <row r="46" spans="1:17" ht="73.5" hidden="1" customHeight="1" x14ac:dyDescent="0.2">
      <c r="A46" s="161" t="s">
        <v>3429</v>
      </c>
      <c r="B46" s="348" t="s">
        <v>3430</v>
      </c>
      <c r="C46" s="349"/>
      <c r="D46" s="39"/>
      <c r="E46" s="7"/>
      <c r="F46" s="7"/>
      <c r="G46" s="7"/>
      <c r="H46" s="7"/>
      <c r="I46" s="7"/>
      <c r="J46" s="7"/>
      <c r="K46" s="7"/>
      <c r="L46" s="7"/>
      <c r="M46" s="7"/>
      <c r="N46" s="7"/>
      <c r="O46" s="7"/>
      <c r="P46" s="7"/>
      <c r="Q46" s="7"/>
    </row>
    <row r="47" spans="1:17" ht="66" hidden="1" customHeight="1" x14ac:dyDescent="0.2">
      <c r="A47" s="162" t="s">
        <v>3431</v>
      </c>
      <c r="B47" s="350" t="s">
        <v>3432</v>
      </c>
      <c r="C47" s="350"/>
      <c r="D47" s="7"/>
      <c r="E47" s="7"/>
      <c r="F47" s="7"/>
      <c r="G47" s="7"/>
      <c r="H47" s="7"/>
      <c r="I47" s="7"/>
      <c r="J47" s="7"/>
      <c r="K47" s="7"/>
      <c r="L47" s="7"/>
      <c r="M47" s="7"/>
      <c r="N47" s="7"/>
      <c r="O47" s="7"/>
      <c r="P47" s="7"/>
      <c r="Q47" s="7"/>
    </row>
    <row r="48" spans="1:17" ht="123.75" customHeight="1" x14ac:dyDescent="0.2">
      <c r="A48" s="162" t="s">
        <v>3433</v>
      </c>
      <c r="B48" s="348" t="s">
        <v>3434</v>
      </c>
      <c r="C48" s="349"/>
      <c r="D48" s="7"/>
      <c r="E48" s="7"/>
      <c r="F48" s="7"/>
      <c r="G48" s="7"/>
      <c r="H48" s="7"/>
      <c r="I48" s="7"/>
      <c r="J48" s="7"/>
      <c r="K48" s="7"/>
      <c r="L48" s="7"/>
      <c r="M48" s="7"/>
      <c r="N48" s="7"/>
      <c r="O48" s="7"/>
      <c r="P48" s="7"/>
      <c r="Q48" s="7"/>
    </row>
    <row r="49" spans="1:17" ht="34.5" customHeight="1" x14ac:dyDescent="0.2">
      <c r="A49" s="162" t="s">
        <v>3435</v>
      </c>
      <c r="B49" s="348" t="s">
        <v>3436</v>
      </c>
      <c r="C49" s="349"/>
      <c r="D49" s="7"/>
      <c r="E49" s="7"/>
      <c r="F49" s="7"/>
      <c r="G49" s="7"/>
      <c r="H49" s="7"/>
      <c r="I49" s="7"/>
      <c r="J49" s="7"/>
      <c r="K49" s="7"/>
      <c r="L49" s="7"/>
      <c r="M49" s="7"/>
      <c r="N49" s="7"/>
      <c r="O49" s="7"/>
      <c r="P49" s="7"/>
      <c r="Q49" s="7"/>
    </row>
    <row r="50" spans="1:17" ht="34.5" customHeight="1" x14ac:dyDescent="0.2">
      <c r="A50" s="162" t="s">
        <v>3437</v>
      </c>
      <c r="B50" s="348" t="s">
        <v>3438</v>
      </c>
      <c r="C50" s="349"/>
      <c r="D50" s="7"/>
      <c r="E50" s="7"/>
      <c r="F50" s="7"/>
      <c r="G50" s="7"/>
      <c r="H50" s="7"/>
      <c r="I50" s="7"/>
      <c r="J50" s="7"/>
      <c r="K50" s="7"/>
      <c r="L50" s="7"/>
      <c r="M50" s="7"/>
      <c r="N50" s="7"/>
      <c r="O50" s="7"/>
      <c r="P50" s="7"/>
      <c r="Q50" s="7"/>
    </row>
    <row r="51" spans="1:17" ht="31.5" customHeight="1" x14ac:dyDescent="0.2">
      <c r="A51" s="162" t="s">
        <v>3439</v>
      </c>
      <c r="B51" s="348" t="s">
        <v>3440</v>
      </c>
      <c r="C51" s="349"/>
      <c r="D51" s="7"/>
      <c r="E51" s="7"/>
      <c r="F51" s="7"/>
      <c r="G51" s="7"/>
      <c r="H51" s="7"/>
      <c r="I51" s="7"/>
      <c r="J51" s="7"/>
      <c r="K51" s="7"/>
      <c r="L51" s="7"/>
      <c r="M51" s="7"/>
      <c r="N51" s="7"/>
      <c r="O51" s="7"/>
      <c r="P51" s="7"/>
      <c r="Q51" s="7"/>
    </row>
    <row r="52" spans="1:17" ht="31.5" customHeight="1" x14ac:dyDescent="0.2">
      <c r="A52" s="162" t="s">
        <v>3441</v>
      </c>
      <c r="B52" s="348" t="s">
        <v>3442</v>
      </c>
      <c r="C52" s="349"/>
      <c r="D52" s="7"/>
      <c r="E52" s="7"/>
      <c r="F52" s="7"/>
      <c r="G52" s="7"/>
      <c r="H52" s="7"/>
      <c r="I52" s="7"/>
      <c r="J52" s="7"/>
      <c r="K52" s="7"/>
      <c r="L52" s="7"/>
      <c r="M52" s="7"/>
      <c r="N52" s="7"/>
      <c r="O52" s="7"/>
      <c r="P52" s="7"/>
      <c r="Q52" s="7"/>
    </row>
    <row r="53" spans="1:17" ht="31.5" customHeight="1" x14ac:dyDescent="0.2">
      <c r="A53" s="162" t="s">
        <v>3443</v>
      </c>
      <c r="B53" s="355" t="s">
        <v>3444</v>
      </c>
      <c r="C53" s="356"/>
      <c r="D53" s="7"/>
      <c r="E53" s="7"/>
      <c r="F53" s="7"/>
      <c r="G53" s="7"/>
      <c r="H53" s="7"/>
      <c r="I53" s="7"/>
      <c r="J53" s="7"/>
      <c r="K53" s="7"/>
      <c r="L53" s="7"/>
      <c r="M53" s="7"/>
      <c r="N53" s="7"/>
      <c r="O53" s="7"/>
      <c r="P53" s="7"/>
      <c r="Q53" s="7"/>
    </row>
    <row r="54" spans="1:17" ht="31.5" customHeight="1" x14ac:dyDescent="0.2">
      <c r="A54" s="162" t="s">
        <v>3445</v>
      </c>
      <c r="B54" s="355" t="s">
        <v>3446</v>
      </c>
      <c r="C54" s="356"/>
      <c r="D54" s="7"/>
      <c r="E54" s="7"/>
      <c r="F54" s="7"/>
      <c r="G54" s="7"/>
      <c r="H54" s="7"/>
      <c r="I54" s="7"/>
      <c r="J54" s="7"/>
      <c r="K54" s="7"/>
      <c r="L54" s="7"/>
      <c r="M54" s="7"/>
      <c r="N54" s="7"/>
      <c r="O54" s="7"/>
      <c r="P54" s="7"/>
      <c r="Q54" s="7"/>
    </row>
    <row r="55" spans="1:17" ht="54.6" customHeight="1" x14ac:dyDescent="0.2">
      <c r="A55" s="162" t="s">
        <v>3447</v>
      </c>
      <c r="B55" s="355" t="s">
        <v>3448</v>
      </c>
      <c r="C55" s="356"/>
      <c r="D55" s="7"/>
      <c r="E55" s="7"/>
      <c r="F55" s="7"/>
      <c r="G55" s="7"/>
      <c r="H55" s="7"/>
      <c r="I55" s="7"/>
      <c r="J55" s="7"/>
      <c r="K55" s="7"/>
      <c r="L55" s="7"/>
      <c r="M55" s="7"/>
      <c r="N55" s="7"/>
      <c r="O55" s="7"/>
      <c r="P55" s="7"/>
      <c r="Q55" s="7"/>
    </row>
    <row r="56" spans="1:17" ht="54.6" customHeight="1" x14ac:dyDescent="0.2">
      <c r="A56" s="162" t="s">
        <v>3449</v>
      </c>
      <c r="B56" s="355" t="s">
        <v>3450</v>
      </c>
      <c r="C56" s="356"/>
      <c r="D56" s="7"/>
      <c r="E56" s="7"/>
      <c r="F56" s="7"/>
      <c r="G56" s="7"/>
      <c r="H56" s="7"/>
      <c r="I56" s="7"/>
      <c r="J56" s="7"/>
      <c r="K56" s="7"/>
      <c r="L56" s="7"/>
      <c r="M56" s="7"/>
      <c r="N56" s="7"/>
      <c r="O56" s="7"/>
      <c r="P56" s="7"/>
      <c r="Q56" s="7"/>
    </row>
    <row r="57" spans="1:17" ht="54" customHeight="1" x14ac:dyDescent="0.2">
      <c r="A57" s="162" t="s">
        <v>3451</v>
      </c>
      <c r="B57" s="355" t="s">
        <v>3452</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Milosavljević</cp:lastModifiedBy>
  <cp:lastPrinted>2024-09-24T08:26:57Z</cp:lastPrinted>
  <dcterms:created xsi:type="dcterms:W3CDTF">2022-04-01T05:14:30Z</dcterms:created>
  <dcterms:modified xsi:type="dcterms:W3CDTF">2025-01-28T08:44:32Z</dcterms:modified>
</cp:coreProperties>
</file>